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8295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Inez W?nsche</author>
  </authors>
  <commentList>
    <comment ref="D4" authorId="0">
      <text>
        <r>
          <rPr>
            <b/>
            <sz val="7"/>
            <rFont val="Tahoma"/>
            <family val="0"/>
          </rPr>
          <t>Kost und Logis P ab 8/01</t>
        </r>
        <r>
          <rPr>
            <sz val="7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7"/>
            <rFont val="Tahoma"/>
            <family val="0"/>
          </rPr>
          <t>6725,34 FiAmt</t>
        </r>
        <r>
          <rPr>
            <sz val="7"/>
            <rFont val="Tahoma"/>
            <family val="0"/>
          </rPr>
          <t xml:space="preserve">
</t>
        </r>
      </text>
    </comment>
    <comment ref="L4" authorId="0">
      <text>
        <r>
          <rPr>
            <b/>
            <sz val="7"/>
            <rFont val="Tahoma"/>
            <family val="0"/>
          </rPr>
          <t xml:space="preserve">Urlaubsgeld Gatte
div. Gutschriften 
</t>
        </r>
        <r>
          <rPr>
            <sz val="7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7"/>
            <rFont val="Tahoma"/>
            <family val="0"/>
          </rPr>
          <t>Umsatz Brutto</t>
        </r>
        <r>
          <rPr>
            <sz val="7"/>
            <rFont val="Tahoma"/>
            <family val="0"/>
          </rPr>
          <t xml:space="preserve">
</t>
        </r>
      </text>
    </comment>
    <comment ref="J24" authorId="0">
      <text>
        <r>
          <rPr>
            <b/>
            <sz val="7"/>
            <rFont val="Tahoma"/>
            <family val="0"/>
          </rPr>
          <t>Parken, Zinsen</t>
        </r>
        <r>
          <rPr>
            <sz val="7"/>
            <rFont val="Tahoma"/>
            <family val="0"/>
          </rPr>
          <t xml:space="preserve">
</t>
        </r>
      </text>
    </comment>
    <comment ref="E29" authorId="0">
      <text>
        <r>
          <rPr>
            <b/>
            <sz val="7"/>
            <rFont val="Tahoma"/>
            <family val="0"/>
          </rPr>
          <t>Schulden</t>
        </r>
        <r>
          <rPr>
            <sz val="7"/>
            <rFont val="Tahoma"/>
            <family val="0"/>
          </rPr>
          <t xml:space="preserve">
</t>
        </r>
      </text>
    </comment>
    <comment ref="N29" authorId="0">
      <text>
        <r>
          <rPr>
            <b/>
            <sz val="7"/>
            <rFont val="Tahoma"/>
            <family val="0"/>
          </rPr>
          <t>96,50 Versicherung</t>
        </r>
      </text>
    </comment>
    <comment ref="E32" authorId="0">
      <text>
        <r>
          <rPr>
            <b/>
            <sz val="7"/>
            <rFont val="Tahoma"/>
            <family val="0"/>
          </rPr>
          <t>Zahnbürsten</t>
        </r>
        <r>
          <rPr>
            <sz val="7"/>
            <rFont val="Tahoma"/>
            <family val="0"/>
          </rPr>
          <t xml:space="preserve">
</t>
        </r>
      </text>
    </comment>
    <comment ref="F33" authorId="0">
      <text>
        <r>
          <rPr>
            <b/>
            <sz val="7"/>
            <rFont val="Tahoma"/>
            <family val="0"/>
          </rPr>
          <t xml:space="preserve">Geb. Gattin </t>
        </r>
        <r>
          <rPr>
            <sz val="7"/>
            <rFont val="Tahoma"/>
            <family val="0"/>
          </rPr>
          <t xml:space="preserve">
</t>
        </r>
      </text>
    </comment>
    <comment ref="J33" authorId="0">
      <text>
        <r>
          <rPr>
            <b/>
            <sz val="7"/>
            <rFont val="Tahoma"/>
            <family val="0"/>
          </rPr>
          <t>Geburtstag Gatte</t>
        </r>
        <r>
          <rPr>
            <sz val="7"/>
            <rFont val="Tahoma"/>
            <family val="0"/>
          </rPr>
          <t xml:space="preserve">
</t>
        </r>
      </text>
    </comment>
    <comment ref="P33" authorId="0">
      <text>
        <r>
          <rPr>
            <b/>
            <sz val="7"/>
            <rFont val="Tahoma"/>
            <family val="0"/>
          </rPr>
          <t>Gans 65
Pute</t>
        </r>
        <r>
          <rPr>
            <sz val="7"/>
            <rFont val="Tahoma"/>
            <family val="0"/>
          </rPr>
          <t xml:space="preserve">
</t>
        </r>
      </text>
    </comment>
    <comment ref="E34" authorId="0">
      <text>
        <r>
          <rPr>
            <b/>
            <sz val="7"/>
            <rFont val="Tahoma"/>
            <family val="0"/>
          </rPr>
          <t>Brille</t>
        </r>
        <r>
          <rPr>
            <sz val="7"/>
            <rFont val="Tahoma"/>
            <family val="0"/>
          </rPr>
          <t xml:space="preserve">
</t>
        </r>
      </text>
    </comment>
    <comment ref="H34" authorId="0">
      <text>
        <r>
          <rPr>
            <b/>
            <sz val="7"/>
            <rFont val="Tahoma"/>
            <family val="0"/>
          </rPr>
          <t>Zahnarzt Gattin</t>
        </r>
        <r>
          <rPr>
            <sz val="7"/>
            <rFont val="Tahoma"/>
            <family val="0"/>
          </rPr>
          <t xml:space="preserve">
</t>
        </r>
      </text>
    </comment>
    <comment ref="M34" authorId="0">
      <text>
        <r>
          <rPr>
            <b/>
            <sz val="7"/>
            <rFont val="Tahoma"/>
            <family val="0"/>
          </rPr>
          <t>Aufbau Hausapotheke</t>
        </r>
        <r>
          <rPr>
            <sz val="7"/>
            <rFont val="Tahoma"/>
            <family val="0"/>
          </rPr>
          <t xml:space="preserve">
</t>
        </r>
      </text>
    </comment>
    <comment ref="P43" authorId="0">
      <text>
        <r>
          <rPr>
            <b/>
            <sz val="7"/>
            <rFont val="Tahoma"/>
            <family val="0"/>
          </rPr>
          <t>Weihnachtsbaum
Kleinkram</t>
        </r>
        <r>
          <rPr>
            <sz val="7"/>
            <rFont val="Tahoma"/>
            <family val="0"/>
          </rPr>
          <t xml:space="preserve">
Blumen Gerlinde</t>
        </r>
      </text>
    </comment>
    <comment ref="E47" authorId="0">
      <text>
        <r>
          <rPr>
            <b/>
            <sz val="7"/>
            <rFont val="Tahoma"/>
            <family val="0"/>
          </rPr>
          <t>Kasko Auto 740</t>
        </r>
      </text>
    </comment>
    <comment ref="K47" authorId="0">
      <text>
        <r>
          <rPr>
            <b/>
            <sz val="7"/>
            <rFont val="Tahoma"/>
            <family val="0"/>
          </rPr>
          <t>375 Durchsicht</t>
        </r>
        <r>
          <rPr>
            <sz val="7"/>
            <rFont val="Tahoma"/>
            <family val="0"/>
          </rPr>
          <t xml:space="preserve">
</t>
        </r>
      </text>
    </comment>
    <comment ref="E50" authorId="0">
      <text>
        <r>
          <rPr>
            <b/>
            <sz val="7"/>
            <rFont val="Tahoma"/>
            <family val="0"/>
          </rPr>
          <t>USt.IV/2000</t>
        </r>
        <r>
          <rPr>
            <sz val="7"/>
            <rFont val="Tahoma"/>
            <family val="0"/>
          </rPr>
          <t xml:space="preserve">
</t>
        </r>
      </text>
    </comment>
    <comment ref="H50" authorId="0">
      <text>
        <r>
          <rPr>
            <b/>
            <sz val="7"/>
            <rFont val="Tahoma"/>
            <family val="0"/>
          </rPr>
          <t>USt I/01</t>
        </r>
        <r>
          <rPr>
            <sz val="7"/>
            <rFont val="Tahoma"/>
            <family val="0"/>
          </rPr>
          <t xml:space="preserve">
Rest USt.99</t>
        </r>
      </text>
    </comment>
    <comment ref="K50" authorId="0">
      <text>
        <r>
          <rPr>
            <b/>
            <sz val="7"/>
            <rFont val="Tahoma"/>
            <family val="0"/>
          </rPr>
          <t>826 USt II/01</t>
        </r>
        <r>
          <rPr>
            <sz val="7"/>
            <rFont val="Tahoma"/>
            <family val="0"/>
          </rPr>
          <t xml:space="preserve">
401 Kfz-Steuer</t>
        </r>
      </text>
    </comment>
    <comment ref="P50" authorId="0">
      <text>
        <r>
          <rPr>
            <b/>
            <sz val="7"/>
            <rFont val="Tahoma"/>
            <family val="0"/>
          </rPr>
          <t>ESt</t>
        </r>
        <r>
          <rPr>
            <sz val="7"/>
            <rFont val="Tahoma"/>
            <family val="0"/>
          </rPr>
          <t xml:space="preserve">
</t>
        </r>
      </text>
    </comment>
    <comment ref="I23" authorId="0">
      <text>
        <r>
          <rPr>
            <b/>
            <sz val="7"/>
            <rFont val="Tahoma"/>
            <family val="0"/>
          </rPr>
          <t>Abrechnung 2000</t>
        </r>
        <r>
          <rPr>
            <sz val="7"/>
            <rFont val="Tahoma"/>
            <family val="0"/>
          </rPr>
          <t xml:space="preserve">
</t>
        </r>
      </text>
    </comment>
    <comment ref="P28" authorId="0">
      <text>
        <r>
          <rPr>
            <b/>
            <sz val="7"/>
            <rFont val="Tahoma"/>
            <family val="0"/>
          </rPr>
          <t>300 Weihnachten</t>
        </r>
        <r>
          <rPr>
            <sz val="7"/>
            <rFont val="Tahoma"/>
            <family val="0"/>
          </rPr>
          <t xml:space="preserve">
</t>
        </r>
      </text>
    </comment>
    <comment ref="J25" authorId="0">
      <text>
        <r>
          <rPr>
            <b/>
            <sz val="7"/>
            <rFont val="Tahoma"/>
            <family val="0"/>
          </rPr>
          <t>hurra! letzte Rate!</t>
        </r>
        <r>
          <rPr>
            <sz val="7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7"/>
            <rFont val="Tahoma"/>
            <family val="0"/>
          </rPr>
          <t>letztes Kindergeld L</t>
        </r>
        <r>
          <rPr>
            <sz val="7"/>
            <rFont val="Tahoma"/>
            <family val="0"/>
          </rPr>
          <t xml:space="preserve">
</t>
        </r>
      </text>
    </comment>
    <comment ref="T4" authorId="0">
      <text>
        <r>
          <rPr>
            <b/>
            <sz val="7"/>
            <rFont val="Tahoma"/>
            <family val="0"/>
          </rPr>
          <t>von P Haushaltsgeld</t>
        </r>
        <r>
          <rPr>
            <sz val="7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<sst xmlns="http://schemas.openxmlformats.org/spreadsheetml/2006/main" count="83" uniqueCount="65">
  <si>
    <t xml:space="preserve"> </t>
  </si>
  <si>
    <t>Summe Einzahlungen</t>
  </si>
  <si>
    <t>GESAMTSUMME Auszahlungen</t>
  </si>
  <si>
    <t>Miete</t>
  </si>
  <si>
    <t>Versicherung/ Leben/beide</t>
  </si>
  <si>
    <t>Versicherung Viktoria /Krankentagegeld</t>
  </si>
  <si>
    <t>Versicherung Viktoria Hausrat</t>
  </si>
  <si>
    <t>Versicherung Kinder Allianz</t>
  </si>
  <si>
    <t>Versicherung HausHaft</t>
  </si>
  <si>
    <t>Versicherung Unfall</t>
  </si>
  <si>
    <t>Versicherung Rechtsschutz</t>
  </si>
  <si>
    <t>Invest. Wohnung</t>
  </si>
  <si>
    <t>Invest. Sonstiges</t>
  </si>
  <si>
    <t>Urlaub</t>
  </si>
  <si>
    <t>Kosten Firma</t>
  </si>
  <si>
    <t>Reparaturen</t>
  </si>
  <si>
    <t>BEWAG</t>
  </si>
  <si>
    <t>Bücher und CD</t>
  </si>
  <si>
    <t>Kindergeld</t>
  </si>
  <si>
    <t>Rate Auto</t>
  </si>
  <si>
    <t>Summe</t>
  </si>
  <si>
    <t xml:space="preserve">AUSZAHLUNGEN fest </t>
  </si>
  <si>
    <t>AUSZAHLUNGEN variabel</t>
  </si>
  <si>
    <t>Kultur u.ä.</t>
  </si>
  <si>
    <t>Allg. Haushaltsverbrauch</t>
  </si>
  <si>
    <t>div. Gutschriften</t>
  </si>
  <si>
    <t>Geschenke/Geburtstagsfeiern</t>
  </si>
  <si>
    <t xml:space="preserve">Rest vom Vormonat  </t>
  </si>
  <si>
    <t>Steuer an Finanzamt</t>
  </si>
  <si>
    <t>Rundfunkgebühren und andere</t>
  </si>
  <si>
    <t>Apotheke, Drogerie, Ärzte</t>
  </si>
  <si>
    <t>Überschuß/ - Fehlbedarf</t>
  </si>
  <si>
    <t>Versicherung Auslandskranken</t>
  </si>
  <si>
    <t>Spesen vorfinanziert</t>
  </si>
  <si>
    <t>BVG-Umweltkarte u. Fahrkarten</t>
  </si>
  <si>
    <t>Ist 00</t>
  </si>
  <si>
    <t>SUMME Auszahlungen fest</t>
  </si>
  <si>
    <t>SUMME Auszahlungen variabel</t>
  </si>
  <si>
    <t>PLAN 01</t>
  </si>
  <si>
    <t>Ist 01</t>
  </si>
  <si>
    <t>Abw.</t>
  </si>
  <si>
    <t>Fitness</t>
  </si>
  <si>
    <t>Sonderausgaben</t>
  </si>
  <si>
    <t>Gebühren</t>
  </si>
  <si>
    <t>am Monatsende vorhanden (Liqidität)</t>
  </si>
  <si>
    <t>Jan 02/EUR</t>
  </si>
  <si>
    <t>Überweisung auf Sparkonto</t>
  </si>
  <si>
    <t>Zuführung vom Sparkonto</t>
  </si>
  <si>
    <t>Bargeld</t>
  </si>
  <si>
    <t>Sparkonto</t>
  </si>
  <si>
    <t>Girokonto</t>
  </si>
  <si>
    <t>Plan 02/EUR</t>
  </si>
  <si>
    <t>Gehalt Gatte</t>
  </si>
  <si>
    <t>Einnahmen Gattin (Umsatz Brutto)</t>
  </si>
  <si>
    <t>Versicherung Rente Gattin</t>
  </si>
  <si>
    <t>Versicherung/ Techniker Gatte</t>
  </si>
  <si>
    <t>Versicherung Techniker Gattin</t>
  </si>
  <si>
    <t>Unterhalt L + Sonderzuwendungen</t>
  </si>
  <si>
    <t>Unterhalt S + Sonderzuwendungen</t>
  </si>
  <si>
    <t>Taschengeld P + Sonderzuw.</t>
  </si>
  <si>
    <t>Beiträge Gatte</t>
  </si>
  <si>
    <t>Ausgaben Gatte</t>
  </si>
  <si>
    <t>Kleidung Gatte</t>
  </si>
  <si>
    <t>Kleidung Gattin</t>
  </si>
  <si>
    <t>Fahrschule P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</si>
</sst>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_-* #,##0\ &quot;DM&quot;_-;\-* #,##0\ &quot;DM&quot;_-;_-* &quot;-&quot;??\ &quot;DM&quot;_-;_-@_-"/>
    <numFmt numFmtId="165" formatCode="#,##0\ &quot;DM&quot;"/>
    <numFmt numFmtId="166" formatCode="#,##0.00\ &quot;DM&quot;"/>
    <numFmt numFmtId="167" formatCode="0_ ;\-0\ "/>
    <numFmt numFmtId="168" formatCode="0.0"/>
    <numFmt numFmtId="169" formatCode="0.0%"/>
    <numFmt numFmtId="170" formatCode="#,##0\ _D_M"/>
  </numFmts>
  <fonts count="1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b/>
      <sz val="8"/>
      <color indexed="33"/>
      <name val="Arial"/>
      <family val="2"/>
    </font>
    <font>
      <sz val="8"/>
      <color indexed="17"/>
      <name val="Arial"/>
      <family val="2"/>
    </font>
    <font>
      <sz val="8"/>
      <color indexed="39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b/>
      <i/>
      <sz val="8"/>
      <color indexed="17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7"/>
      <name val="Tahoma"/>
      <family val="0"/>
    </font>
    <font>
      <b/>
      <sz val="7"/>
      <name val="Tahoma"/>
      <family val="0"/>
    </font>
    <font>
      <i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 wrapText="1"/>
    </xf>
    <xf numFmtId="17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7" fontId="5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/>
    </xf>
    <xf numFmtId="165" fontId="9" fillId="0" borderId="1" xfId="0" applyNumberFormat="1" applyFont="1" applyBorder="1" applyAlignment="1">
      <alignment/>
    </xf>
    <xf numFmtId="165" fontId="10" fillId="0" borderId="1" xfId="0" applyNumberFormat="1" applyFont="1" applyBorder="1" applyAlignment="1">
      <alignment/>
    </xf>
    <xf numFmtId="165" fontId="7" fillId="0" borderId="2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42" fontId="1" fillId="0" borderId="0" xfId="18" applyNumberFormat="1" applyFont="1" applyAlignment="1">
      <alignment/>
    </xf>
    <xf numFmtId="165" fontId="1" fillId="0" borderId="0" xfId="0" applyNumberFormat="1" applyFont="1" applyAlignment="1">
      <alignment/>
    </xf>
    <xf numFmtId="165" fontId="11" fillId="2" borderId="1" xfId="0" applyNumberFormat="1" applyFont="1" applyFill="1" applyBorder="1" applyAlignment="1">
      <alignment/>
    </xf>
    <xf numFmtId="165" fontId="3" fillId="0" borderId="1" xfId="0" applyNumberFormat="1" applyFont="1" applyBorder="1" applyAlignment="1">
      <alignment/>
    </xf>
    <xf numFmtId="165" fontId="12" fillId="0" borderId="1" xfId="0" applyNumberFormat="1" applyFont="1" applyBorder="1" applyAlignment="1">
      <alignment/>
    </xf>
    <xf numFmtId="42" fontId="3" fillId="0" borderId="0" xfId="18" applyNumberFormat="1" applyFont="1" applyAlignment="1">
      <alignment/>
    </xf>
    <xf numFmtId="165" fontId="3" fillId="2" borderId="1" xfId="0" applyNumberFormat="1" applyFont="1" applyFill="1" applyBorder="1" applyAlignment="1">
      <alignment/>
    </xf>
    <xf numFmtId="165" fontId="14" fillId="2" borderId="1" xfId="0" applyNumberFormat="1" applyFont="1" applyFill="1" applyBorder="1" applyAlignment="1">
      <alignment/>
    </xf>
    <xf numFmtId="165" fontId="4" fillId="2" borderId="1" xfId="0" applyNumberFormat="1" applyFont="1" applyFill="1" applyBorder="1" applyAlignment="1">
      <alignment/>
    </xf>
    <xf numFmtId="42" fontId="11" fillId="2" borderId="1" xfId="18" applyNumberFormat="1" applyFont="1" applyFill="1" applyBorder="1" applyAlignment="1">
      <alignment/>
    </xf>
    <xf numFmtId="42" fontId="13" fillId="2" borderId="1" xfId="18" applyNumberFormat="1" applyFont="1" applyFill="1" applyBorder="1" applyAlignment="1">
      <alignment/>
    </xf>
    <xf numFmtId="6" fontId="11" fillId="2" borderId="1" xfId="18" applyNumberFormat="1" applyFont="1" applyFill="1" applyBorder="1" applyAlignment="1">
      <alignment/>
    </xf>
    <xf numFmtId="42" fontId="3" fillId="0" borderId="1" xfId="18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165" fontId="10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65" fontId="7" fillId="0" borderId="0" xfId="0" applyNumberFormat="1" applyFont="1" applyAlignment="1">
      <alignment/>
    </xf>
    <xf numFmtId="165" fontId="9" fillId="0" borderId="3" xfId="0" applyNumberFormat="1" applyFont="1" applyBorder="1" applyAlignment="1">
      <alignment/>
    </xf>
    <xf numFmtId="42" fontId="1" fillId="0" borderId="1" xfId="18" applyNumberFormat="1" applyFont="1" applyBorder="1" applyAlignment="1">
      <alignment/>
    </xf>
    <xf numFmtId="0" fontId="1" fillId="0" borderId="4" xfId="0" applyFont="1" applyBorder="1" applyAlignment="1">
      <alignment/>
    </xf>
    <xf numFmtId="165" fontId="10" fillId="0" borderId="2" xfId="0" applyNumberFormat="1" applyFont="1" applyBorder="1" applyAlignment="1">
      <alignment/>
    </xf>
    <xf numFmtId="0" fontId="11" fillId="0" borderId="1" xfId="0" applyFont="1" applyBorder="1" applyAlignment="1">
      <alignment/>
    </xf>
    <xf numFmtId="42" fontId="11" fillId="0" borderId="1" xfId="18" applyNumberFormat="1" applyFont="1" applyBorder="1" applyAlignment="1">
      <alignment/>
    </xf>
    <xf numFmtId="42" fontId="14" fillId="0" borderId="1" xfId="18" applyNumberFormat="1" applyFont="1" applyBorder="1" applyAlignment="1">
      <alignment/>
    </xf>
    <xf numFmtId="42" fontId="11" fillId="0" borderId="2" xfId="18" applyNumberFormat="1" applyFont="1" applyBorder="1" applyAlignment="1">
      <alignment/>
    </xf>
    <xf numFmtId="0" fontId="6" fillId="0" borderId="1" xfId="0" applyFont="1" applyBorder="1" applyAlignment="1">
      <alignment/>
    </xf>
    <xf numFmtId="42" fontId="14" fillId="0" borderId="2" xfId="18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/>
    </xf>
    <xf numFmtId="165" fontId="3" fillId="2" borderId="2" xfId="0" applyNumberFormat="1" applyFont="1" applyFill="1" applyBorder="1" applyAlignment="1">
      <alignment/>
    </xf>
    <xf numFmtId="0" fontId="17" fillId="2" borderId="1" xfId="0" applyFont="1" applyFill="1" applyBorder="1" applyAlignment="1">
      <alignment/>
    </xf>
    <xf numFmtId="3" fontId="10" fillId="0" borderId="0" xfId="0" applyNumberFormat="1" applyFont="1" applyAlignment="1">
      <alignment/>
    </xf>
    <xf numFmtId="3" fontId="14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2" fontId="3" fillId="0" borderId="0" xfId="18" applyNumberFormat="1" applyFont="1" applyBorder="1" applyAlignment="1">
      <alignment/>
    </xf>
    <xf numFmtId="42" fontId="11" fillId="0" borderId="0" xfId="18" applyNumberFormat="1" applyFont="1" applyBorder="1" applyAlignment="1">
      <alignment/>
    </xf>
    <xf numFmtId="42" fontId="14" fillId="0" borderId="0" xfId="18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165" fontId="6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165" fontId="4" fillId="0" borderId="6" xfId="0" applyNumberFormat="1" applyFont="1" applyBorder="1" applyAlignment="1">
      <alignment/>
    </xf>
    <xf numFmtId="165" fontId="6" fillId="0" borderId="6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5" fontId="3" fillId="0" borderId="7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165" fontId="9" fillId="0" borderId="5" xfId="0" applyNumberFormat="1" applyFont="1" applyBorder="1" applyAlignment="1">
      <alignment/>
    </xf>
    <xf numFmtId="165" fontId="5" fillId="0" borderId="7" xfId="0" applyNumberFormat="1" applyFont="1" applyBorder="1" applyAlignment="1">
      <alignment/>
    </xf>
    <xf numFmtId="165" fontId="7" fillId="0" borderId="7" xfId="0" applyNumberFormat="1" applyFont="1" applyBorder="1" applyAlignment="1">
      <alignment/>
    </xf>
    <xf numFmtId="0" fontId="2" fillId="0" borderId="5" xfId="0" applyFont="1" applyBorder="1" applyAlignment="1">
      <alignment/>
    </xf>
    <xf numFmtId="165" fontId="4" fillId="0" borderId="5" xfId="0" applyNumberFormat="1" applyFont="1" applyBorder="1" applyAlignment="1">
      <alignment/>
    </xf>
    <xf numFmtId="42" fontId="3" fillId="0" borderId="5" xfId="0" applyNumberFormat="1" applyFont="1" applyBorder="1" applyAlignment="1">
      <alignment/>
    </xf>
    <xf numFmtId="42" fontId="2" fillId="0" borderId="5" xfId="0" applyNumberFormat="1" applyFont="1" applyBorder="1" applyAlignment="1">
      <alignment/>
    </xf>
    <xf numFmtId="42" fontId="5" fillId="0" borderId="5" xfId="0" applyNumberFormat="1" applyFont="1" applyBorder="1" applyAlignment="1">
      <alignment/>
    </xf>
    <xf numFmtId="42" fontId="5" fillId="0" borderId="8" xfId="0" applyNumberFormat="1" applyFont="1" applyBorder="1" applyAlignment="1">
      <alignment/>
    </xf>
    <xf numFmtId="42" fontId="3" fillId="0" borderId="8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workbookViewId="0" topLeftCell="A1">
      <selection activeCell="H55" sqref="H55"/>
      <selection activeCell="A3" sqref="A3"/>
    </sheetView>
  </sheetViews>
  <sheetFormatPr defaultColWidth="11.421875" defaultRowHeight="12.75"/>
  <cols>
    <col min="1" max="1" width="29.57421875" style="32" customWidth="1"/>
    <col min="2" max="2" width="9.00390625" style="36" customWidth="1"/>
    <col min="3" max="3" width="8.28125" style="49" customWidth="1"/>
    <col min="4" max="4" width="9.421875" style="37" customWidth="1"/>
    <col min="5" max="5" width="11.421875" style="35" customWidth="1"/>
    <col min="6" max="6" width="11.421875" style="32" customWidth="1"/>
    <col min="7" max="7" width="11.57421875" style="32" customWidth="1"/>
    <col min="8" max="8" width="12.00390625" style="35" customWidth="1"/>
    <col min="9" max="9" width="11.57421875" style="32" customWidth="1"/>
    <col min="10" max="10" width="11.421875" style="32" customWidth="1"/>
    <col min="11" max="11" width="12.421875" style="35" customWidth="1"/>
    <col min="12" max="12" width="11.57421875" style="32" customWidth="1"/>
    <col min="13" max="13" width="11.421875" style="35" customWidth="1"/>
    <col min="14" max="14" width="11.421875" style="32" customWidth="1"/>
    <col min="15" max="15" width="11.421875" style="35" customWidth="1"/>
    <col min="16" max="16" width="10.140625" style="35" customWidth="1"/>
    <col min="17" max="17" width="11.421875" style="34" customWidth="1"/>
    <col min="18" max="18" width="9.00390625" style="36" customWidth="1"/>
    <col min="19" max="19" width="11.140625" style="34" customWidth="1"/>
    <col min="20" max="20" width="11.140625" style="35" customWidth="1"/>
  </cols>
  <sheetData>
    <row r="1" spans="1:20" ht="12.75">
      <c r="A1" s="1"/>
      <c r="B1" s="3" t="s">
        <v>35</v>
      </c>
      <c r="C1" s="7" t="s">
        <v>40</v>
      </c>
      <c r="D1" s="4" t="s">
        <v>38</v>
      </c>
      <c r="E1" s="2">
        <v>36892</v>
      </c>
      <c r="F1" s="2">
        <v>36923</v>
      </c>
      <c r="G1" s="2">
        <v>36951</v>
      </c>
      <c r="H1" s="2">
        <v>36982</v>
      </c>
      <c r="I1" s="2">
        <v>37012</v>
      </c>
      <c r="J1" s="2">
        <v>37043</v>
      </c>
      <c r="K1" s="2">
        <v>37073</v>
      </c>
      <c r="L1" s="2">
        <v>37104</v>
      </c>
      <c r="M1" s="2">
        <v>37135</v>
      </c>
      <c r="N1" s="2">
        <v>37165</v>
      </c>
      <c r="O1" s="2">
        <v>37196</v>
      </c>
      <c r="P1" s="5">
        <v>37226</v>
      </c>
      <c r="Q1" s="6" t="s">
        <v>20</v>
      </c>
      <c r="R1" s="3" t="s">
        <v>39</v>
      </c>
      <c r="S1" s="64" t="s">
        <v>51</v>
      </c>
      <c r="T1" s="51" t="s">
        <v>45</v>
      </c>
    </row>
    <row r="2" spans="1:20" ht="12.75">
      <c r="A2" s="8" t="s">
        <v>52</v>
      </c>
      <c r="B2" s="13">
        <v>4620.3025</v>
      </c>
      <c r="C2" s="16">
        <v>120.3025</v>
      </c>
      <c r="D2" s="12">
        <v>3500</v>
      </c>
      <c r="E2" s="9">
        <v>3794.25</v>
      </c>
      <c r="F2" s="9">
        <v>3794.25</v>
      </c>
      <c r="G2" s="9">
        <v>3794.25</v>
      </c>
      <c r="H2" s="9">
        <v>3794.25</v>
      </c>
      <c r="I2" s="9">
        <v>3794.25</v>
      </c>
      <c r="J2" s="9">
        <v>3792.15</v>
      </c>
      <c r="K2" s="9">
        <v>3984.45</v>
      </c>
      <c r="L2" s="9">
        <v>3724.4</v>
      </c>
      <c r="M2" s="9">
        <v>3803</v>
      </c>
      <c r="N2" s="9">
        <v>3802</v>
      </c>
      <c r="O2" s="9">
        <v>8885.68</v>
      </c>
      <c r="P2" s="14">
        <v>5214.52</v>
      </c>
      <c r="Q2" s="15">
        <f>SUM(E2:P2)</f>
        <v>52177.45</v>
      </c>
      <c r="R2" s="13">
        <f>Q2/12</f>
        <v>4348.120833333333</v>
      </c>
      <c r="S2" s="65">
        <v>2600</v>
      </c>
      <c r="T2" s="52">
        <f>P2/1.95583</f>
        <v>2666.1417403353057</v>
      </c>
    </row>
    <row r="3" spans="1:20" ht="12.75">
      <c r="A3" s="8" t="s">
        <v>18</v>
      </c>
      <c r="B3" s="13">
        <v>540</v>
      </c>
      <c r="C3" s="16">
        <v>0</v>
      </c>
      <c r="D3" s="12">
        <v>420</v>
      </c>
      <c r="E3" s="9">
        <v>540</v>
      </c>
      <c r="F3" s="9">
        <v>540</v>
      </c>
      <c r="G3" s="9">
        <v>540</v>
      </c>
      <c r="H3" s="9">
        <v>540</v>
      </c>
      <c r="I3" s="9">
        <v>540</v>
      </c>
      <c r="J3" s="9">
        <v>540</v>
      </c>
      <c r="K3" s="9">
        <v>540</v>
      </c>
      <c r="L3" s="9">
        <v>270</v>
      </c>
      <c r="M3" s="9">
        <v>270</v>
      </c>
      <c r="N3" s="9">
        <v>270</v>
      </c>
      <c r="O3" s="9">
        <v>270</v>
      </c>
      <c r="P3" s="14">
        <v>270</v>
      </c>
      <c r="Q3" s="15">
        <f>SUM(E3:P3)</f>
        <v>5130</v>
      </c>
      <c r="R3" s="13">
        <f aca="true" t="shared" si="0" ref="R3:R53">Q3/12</f>
        <v>427.5</v>
      </c>
      <c r="S3" s="65">
        <v>0</v>
      </c>
      <c r="T3" s="52">
        <v>154</v>
      </c>
    </row>
    <row r="4" spans="1:20" ht="12.75">
      <c r="A4" s="8" t="s">
        <v>25</v>
      </c>
      <c r="B4" s="13">
        <v>1092.8483333333331</v>
      </c>
      <c r="C4" s="16">
        <v>1092.8483333333331</v>
      </c>
      <c r="D4" s="12">
        <v>50</v>
      </c>
      <c r="E4" s="9">
        <v>897.8</v>
      </c>
      <c r="F4" s="9">
        <v>476.68</v>
      </c>
      <c r="G4" s="9">
        <v>1750.57</v>
      </c>
      <c r="H4" s="9">
        <v>140</v>
      </c>
      <c r="I4" s="9">
        <v>775</v>
      </c>
      <c r="J4" s="9">
        <v>570</v>
      </c>
      <c r="K4" s="17">
        <v>6892.78</v>
      </c>
      <c r="L4" s="9">
        <v>4596.57</v>
      </c>
      <c r="M4" s="9">
        <v>2500</v>
      </c>
      <c r="N4" s="18">
        <v>2044.39</v>
      </c>
      <c r="O4" s="9">
        <v>1640.66</v>
      </c>
      <c r="P4" s="14">
        <v>1148</v>
      </c>
      <c r="Q4" s="15">
        <f>SUM(E4:P4)</f>
        <v>23432.45</v>
      </c>
      <c r="R4" s="13">
        <f t="shared" si="0"/>
        <v>1952.7041666666667</v>
      </c>
      <c r="S4" s="65"/>
      <c r="T4" s="52">
        <v>256</v>
      </c>
    </row>
    <row r="5" spans="1:20" ht="12.75">
      <c r="A5" s="8" t="s">
        <v>47</v>
      </c>
      <c r="B5" s="13">
        <v>833.3333333333334</v>
      </c>
      <c r="C5" s="16">
        <v>833.3333333333334</v>
      </c>
      <c r="D5" s="12"/>
      <c r="E5" s="20">
        <v>5000</v>
      </c>
      <c r="F5" s="20"/>
      <c r="G5" s="20"/>
      <c r="H5" s="20"/>
      <c r="I5" s="20"/>
      <c r="J5" s="20">
        <v>2500</v>
      </c>
      <c r="K5" s="21"/>
      <c r="L5" s="22" t="s">
        <v>0</v>
      </c>
      <c r="M5" s="20"/>
      <c r="N5" s="20" t="s">
        <v>0</v>
      </c>
      <c r="O5" s="21"/>
      <c r="P5" s="21"/>
      <c r="Q5" s="15">
        <f>SUM(E5:P5)</f>
        <v>7500</v>
      </c>
      <c r="R5" s="13">
        <f t="shared" si="0"/>
        <v>625</v>
      </c>
      <c r="S5" s="65"/>
      <c r="T5" s="52"/>
    </row>
    <row r="6" spans="1:20" ht="12.75">
      <c r="A6" s="8" t="s">
        <v>27</v>
      </c>
      <c r="B6" s="13">
        <v>351.16083333333194</v>
      </c>
      <c r="C6" s="16">
        <v>351.16083333333194</v>
      </c>
      <c r="D6" s="12"/>
      <c r="E6" s="9">
        <v>0</v>
      </c>
      <c r="F6" s="9">
        <f aca="true" t="shared" si="1" ref="F6:P6">E54</f>
        <v>2159.709999999999</v>
      </c>
      <c r="G6" s="9">
        <f t="shared" si="1"/>
        <v>869.5999999999995</v>
      </c>
      <c r="H6" s="9">
        <f t="shared" si="1"/>
        <v>1988.529999999997</v>
      </c>
      <c r="I6" s="9">
        <f t="shared" si="1"/>
        <v>-1832.2600000000039</v>
      </c>
      <c r="J6" s="9">
        <f t="shared" si="1"/>
        <v>355.25999999999567</v>
      </c>
      <c r="K6" s="9">
        <f t="shared" si="1"/>
        <v>2642.389999999996</v>
      </c>
      <c r="L6" s="9">
        <f t="shared" si="1"/>
        <v>5438.259999999995</v>
      </c>
      <c r="M6" s="9">
        <f t="shared" si="1"/>
        <v>8326.299999999994</v>
      </c>
      <c r="N6" s="9">
        <f t="shared" si="1"/>
        <v>6741.6599999999935</v>
      </c>
      <c r="O6" s="9">
        <f t="shared" si="1"/>
        <v>9878.669999999995</v>
      </c>
      <c r="P6" s="9">
        <f t="shared" si="1"/>
        <v>5687.019999999995</v>
      </c>
      <c r="Q6" s="15" t="s">
        <v>0</v>
      </c>
      <c r="R6" s="13" t="s">
        <v>0</v>
      </c>
      <c r="S6" s="50"/>
      <c r="T6" s="52">
        <f>P54/1.95583</f>
        <v>2746.5117111405366</v>
      </c>
    </row>
    <row r="7" spans="1:20" ht="12.75">
      <c r="A7" s="8" t="s">
        <v>53</v>
      </c>
      <c r="B7" s="25">
        <v>3314.513333333334</v>
      </c>
      <c r="C7" s="16">
        <v>-21.486666666666224</v>
      </c>
      <c r="D7" s="23">
        <v>2672</v>
      </c>
      <c r="E7" s="19">
        <v>1965</v>
      </c>
      <c r="F7" s="19">
        <v>840</v>
      </c>
      <c r="G7" s="26">
        <v>1856</v>
      </c>
      <c r="H7" s="27" t="s">
        <v>0</v>
      </c>
      <c r="I7" s="28">
        <v>4640</v>
      </c>
      <c r="J7" s="19">
        <v>928</v>
      </c>
      <c r="K7" s="24"/>
      <c r="L7" s="19"/>
      <c r="M7" s="24" t="s">
        <v>0</v>
      </c>
      <c r="N7" s="19">
        <v>3712</v>
      </c>
      <c r="O7" s="24" t="s">
        <v>0</v>
      </c>
      <c r="P7" s="24">
        <v>348</v>
      </c>
      <c r="Q7" s="53">
        <f>SUM(E7:P7)</f>
        <v>14289</v>
      </c>
      <c r="R7" s="25">
        <f t="shared" si="0"/>
        <v>1190.75</v>
      </c>
      <c r="S7" s="66">
        <v>515</v>
      </c>
      <c r="T7" s="54"/>
    </row>
    <row r="8" spans="1:20" ht="13.5" thickBot="1">
      <c r="A8" s="69" t="s">
        <v>1</v>
      </c>
      <c r="B8" s="70">
        <v>10752.158333333333</v>
      </c>
      <c r="C8" s="71">
        <v>2376.158333333333</v>
      </c>
      <c r="D8" s="72">
        <v>6642</v>
      </c>
      <c r="E8" s="73">
        <f>SUM(E2:E7)</f>
        <v>12197.05</v>
      </c>
      <c r="F8" s="74">
        <f aca="true" t="shared" si="2" ref="F8:Q8">SUM(F2:F7)</f>
        <v>7810.639999999999</v>
      </c>
      <c r="G8" s="74">
        <f t="shared" si="2"/>
        <v>8810.419999999998</v>
      </c>
      <c r="H8" s="74">
        <f t="shared" si="2"/>
        <v>6462.779999999997</v>
      </c>
      <c r="I8" s="74">
        <f t="shared" si="2"/>
        <v>7916.989999999996</v>
      </c>
      <c r="J8" s="74">
        <f t="shared" si="2"/>
        <v>8685.409999999996</v>
      </c>
      <c r="K8" s="74">
        <f t="shared" si="2"/>
        <v>14059.619999999995</v>
      </c>
      <c r="L8" s="74">
        <f t="shared" si="2"/>
        <v>14029.229999999994</v>
      </c>
      <c r="M8" s="73">
        <f t="shared" si="2"/>
        <v>14899.299999999994</v>
      </c>
      <c r="N8" s="74">
        <f t="shared" si="2"/>
        <v>16570.049999999996</v>
      </c>
      <c r="O8" s="74">
        <f t="shared" si="2"/>
        <v>20675.009999999995</v>
      </c>
      <c r="P8" s="73">
        <f>SUM(P2:P7)</f>
        <v>12667.539999999995</v>
      </c>
      <c r="Q8" s="75">
        <f t="shared" si="2"/>
        <v>102528.9</v>
      </c>
      <c r="R8" s="70">
        <f t="shared" si="0"/>
        <v>8544.074999999999</v>
      </c>
      <c r="S8" s="76">
        <v>3115</v>
      </c>
      <c r="T8" s="77">
        <f>SUM(T2:T7)</f>
        <v>5822.653451475842</v>
      </c>
    </row>
    <row r="9" spans="1:20" ht="11.25">
      <c r="A9" s="31" t="s">
        <v>21</v>
      </c>
      <c r="B9" s="38" t="s">
        <v>0</v>
      </c>
      <c r="C9" s="68" t="s">
        <v>0</v>
      </c>
      <c r="E9" s="33"/>
      <c r="F9" s="18"/>
      <c r="G9" s="18"/>
      <c r="H9" s="18"/>
      <c r="I9" s="18"/>
      <c r="J9" s="18"/>
      <c r="K9" s="33"/>
      <c r="L9" s="18"/>
      <c r="M9" s="33"/>
      <c r="N9" s="18"/>
      <c r="O9" s="33"/>
      <c r="P9" s="33"/>
      <c r="Q9" s="37"/>
      <c r="R9" s="38" t="s">
        <v>0</v>
      </c>
      <c r="T9" s="55"/>
    </row>
    <row r="10" spans="1:20" ht="12.75">
      <c r="A10" s="8" t="s">
        <v>3</v>
      </c>
      <c r="B10" s="13">
        <v>1055.0283333333336</v>
      </c>
      <c r="C10" s="16">
        <v>-144.97166666666635</v>
      </c>
      <c r="D10" s="12">
        <v>1125</v>
      </c>
      <c r="E10" s="9">
        <v>1124.88</v>
      </c>
      <c r="F10" s="9">
        <v>1124.88</v>
      </c>
      <c r="G10" s="9">
        <v>1124.88</v>
      </c>
      <c r="H10" s="9">
        <v>1124.88</v>
      </c>
      <c r="I10" s="9">
        <v>1124.88</v>
      </c>
      <c r="J10" s="9">
        <v>0</v>
      </c>
      <c r="K10" s="9">
        <v>1095.07</v>
      </c>
      <c r="L10" s="9">
        <v>1107.45</v>
      </c>
      <c r="M10" s="9">
        <v>1107.45</v>
      </c>
      <c r="N10" s="9">
        <v>1107.45</v>
      </c>
      <c r="O10" s="9">
        <v>1107.45</v>
      </c>
      <c r="P10" s="9">
        <v>1107.45</v>
      </c>
      <c r="Q10" s="15">
        <f aca="true" t="shared" si="3" ref="Q10:Q48">SUM(E10:P10)</f>
        <v>12256.720000000003</v>
      </c>
      <c r="R10" s="13">
        <f t="shared" si="0"/>
        <v>1021.3933333333335</v>
      </c>
      <c r="S10" s="65">
        <v>711</v>
      </c>
      <c r="T10" s="52">
        <v>711.01</v>
      </c>
    </row>
    <row r="11" spans="1:20" ht="12.75">
      <c r="A11" s="8" t="s">
        <v>55</v>
      </c>
      <c r="B11" s="13">
        <v>961.06</v>
      </c>
      <c r="C11" s="16">
        <v>11.059999999999604</v>
      </c>
      <c r="D11" s="12">
        <v>0</v>
      </c>
      <c r="E11" s="14"/>
      <c r="F11" s="9"/>
      <c r="G11" s="9"/>
      <c r="H11" s="9"/>
      <c r="I11" s="9"/>
      <c r="J11" s="9"/>
      <c r="K11" s="14"/>
      <c r="L11" s="9"/>
      <c r="M11" s="14"/>
      <c r="N11" s="9"/>
      <c r="O11" s="14"/>
      <c r="P11" s="14"/>
      <c r="Q11" s="15">
        <f t="shared" si="3"/>
        <v>0</v>
      </c>
      <c r="R11" s="13">
        <f t="shared" si="0"/>
        <v>0</v>
      </c>
      <c r="S11" s="65">
        <v>0</v>
      </c>
      <c r="T11" s="52">
        <v>0</v>
      </c>
    </row>
    <row r="12" spans="1:20" ht="12.75">
      <c r="A12" s="8" t="s">
        <v>4</v>
      </c>
      <c r="B12" s="13">
        <v>470.1166666666666</v>
      </c>
      <c r="C12" s="16">
        <v>0.1166666666666174</v>
      </c>
      <c r="D12" s="12">
        <v>489.55</v>
      </c>
      <c r="E12" s="9">
        <v>489.55</v>
      </c>
      <c r="F12" s="9">
        <v>489.55</v>
      </c>
      <c r="G12" s="9">
        <v>489.55</v>
      </c>
      <c r="H12" s="9">
        <v>489.55</v>
      </c>
      <c r="I12" s="9">
        <v>489.55</v>
      </c>
      <c r="J12" s="9">
        <v>489.55</v>
      </c>
      <c r="K12" s="9">
        <v>489.55</v>
      </c>
      <c r="L12" s="9">
        <v>489.55</v>
      </c>
      <c r="M12" s="9">
        <v>489.55</v>
      </c>
      <c r="N12" s="9">
        <v>489.55</v>
      </c>
      <c r="O12" s="9">
        <v>514.03</v>
      </c>
      <c r="P12" s="14">
        <v>514.03</v>
      </c>
      <c r="Q12" s="15">
        <f t="shared" si="3"/>
        <v>5923.56</v>
      </c>
      <c r="R12" s="13">
        <f t="shared" si="0"/>
        <v>493.63000000000005</v>
      </c>
      <c r="S12" s="65">
        <v>263</v>
      </c>
      <c r="T12" s="52">
        <v>262.82</v>
      </c>
    </row>
    <row r="13" spans="1:20" ht="12.75">
      <c r="A13" s="8" t="s">
        <v>32</v>
      </c>
      <c r="B13" s="13">
        <v>5.083333333333333</v>
      </c>
      <c r="C13" s="16">
        <v>5.083333333333333</v>
      </c>
      <c r="D13" s="12"/>
      <c r="E13" s="14"/>
      <c r="F13" s="9"/>
      <c r="G13" s="9"/>
      <c r="H13" s="9"/>
      <c r="I13" s="9"/>
      <c r="J13" s="9"/>
      <c r="K13" s="14"/>
      <c r="L13" s="9"/>
      <c r="M13" s="14"/>
      <c r="N13" s="9"/>
      <c r="O13" s="14"/>
      <c r="P13" s="14"/>
      <c r="Q13" s="15">
        <f t="shared" si="3"/>
        <v>0</v>
      </c>
      <c r="R13" s="13">
        <f t="shared" si="0"/>
        <v>0</v>
      </c>
      <c r="S13" s="65"/>
      <c r="T13" s="52">
        <v>0</v>
      </c>
    </row>
    <row r="14" spans="1:20" ht="12.75">
      <c r="A14" s="8" t="s">
        <v>56</v>
      </c>
      <c r="B14" s="13">
        <v>463.69</v>
      </c>
      <c r="C14" s="16">
        <v>4.69</v>
      </c>
      <c r="D14" s="12">
        <v>464</v>
      </c>
      <c r="E14" s="9">
        <v>467.04</v>
      </c>
      <c r="F14" s="9">
        <v>467.04</v>
      </c>
      <c r="G14" s="9">
        <v>467.04</v>
      </c>
      <c r="H14" s="9">
        <v>467.04</v>
      </c>
      <c r="I14" s="9">
        <v>467.04</v>
      </c>
      <c r="J14" s="9">
        <v>467.04</v>
      </c>
      <c r="K14" s="9">
        <v>467.04</v>
      </c>
      <c r="L14" s="9">
        <v>467.04</v>
      </c>
      <c r="M14" s="9">
        <v>467.04</v>
      </c>
      <c r="N14" s="9">
        <v>467.04</v>
      </c>
      <c r="O14" s="9">
        <v>467.04</v>
      </c>
      <c r="P14" s="14">
        <v>467.04</v>
      </c>
      <c r="Q14" s="15">
        <f t="shared" si="3"/>
        <v>5604.4800000000005</v>
      </c>
      <c r="R14" s="13">
        <f t="shared" si="0"/>
        <v>467.04</v>
      </c>
      <c r="S14" s="65">
        <v>239</v>
      </c>
      <c r="T14" s="52">
        <v>239</v>
      </c>
    </row>
    <row r="15" spans="1:20" ht="12.75">
      <c r="A15" s="8" t="s">
        <v>5</v>
      </c>
      <c r="B15" s="13">
        <v>70.8</v>
      </c>
      <c r="C15" s="16">
        <v>-0.20000000000001705</v>
      </c>
      <c r="D15" s="12">
        <v>71</v>
      </c>
      <c r="E15" s="9">
        <v>70.8</v>
      </c>
      <c r="F15" s="9">
        <v>70.8</v>
      </c>
      <c r="G15" s="9">
        <v>70.8</v>
      </c>
      <c r="H15" s="9">
        <v>70.8</v>
      </c>
      <c r="I15" s="9">
        <v>70.8</v>
      </c>
      <c r="J15" s="9">
        <v>70.8</v>
      </c>
      <c r="K15" s="9">
        <v>70.8</v>
      </c>
      <c r="L15" s="9">
        <v>70.8</v>
      </c>
      <c r="M15" s="9">
        <v>70.8</v>
      </c>
      <c r="N15" s="9">
        <v>70.8</v>
      </c>
      <c r="O15" s="9">
        <v>70.8</v>
      </c>
      <c r="P15" s="9">
        <v>70.8</v>
      </c>
      <c r="Q15" s="15">
        <f t="shared" si="3"/>
        <v>849.5999999999998</v>
      </c>
      <c r="R15" s="13">
        <f t="shared" si="0"/>
        <v>70.79999999999998</v>
      </c>
      <c r="S15" s="65">
        <v>36</v>
      </c>
      <c r="T15" s="52">
        <v>36.2</v>
      </c>
    </row>
    <row r="16" spans="1:20" ht="12.75">
      <c r="A16" s="8" t="s">
        <v>6</v>
      </c>
      <c r="B16" s="13">
        <v>18.066666666666666</v>
      </c>
      <c r="C16" s="16">
        <v>0.06666666666666643</v>
      </c>
      <c r="D16" s="12">
        <v>18</v>
      </c>
      <c r="E16" s="14"/>
      <c r="F16" s="9"/>
      <c r="G16" s="9"/>
      <c r="H16" s="9"/>
      <c r="I16" s="9"/>
      <c r="J16" s="9"/>
      <c r="K16" s="9">
        <v>216.8</v>
      </c>
      <c r="L16" s="9"/>
      <c r="M16" s="14"/>
      <c r="N16" s="9"/>
      <c r="O16" s="14"/>
      <c r="P16" s="14"/>
      <c r="Q16" s="15">
        <f t="shared" si="3"/>
        <v>216.8</v>
      </c>
      <c r="R16" s="13">
        <f t="shared" si="0"/>
        <v>18.066666666666666</v>
      </c>
      <c r="S16" s="65"/>
      <c r="T16" s="52">
        <v>0</v>
      </c>
    </row>
    <row r="17" spans="1:20" ht="12.75">
      <c r="A17" s="8" t="s">
        <v>7</v>
      </c>
      <c r="B17" s="13">
        <v>26.425</v>
      </c>
      <c r="C17" s="16">
        <v>-14.575</v>
      </c>
      <c r="D17" s="12">
        <v>13</v>
      </c>
      <c r="E17" s="9">
        <v>47.9</v>
      </c>
      <c r="F17" s="9">
        <v>18.5</v>
      </c>
      <c r="G17" s="9">
        <v>18.5</v>
      </c>
      <c r="H17" s="9">
        <v>47.9</v>
      </c>
      <c r="I17" s="9">
        <v>19</v>
      </c>
      <c r="J17" s="9">
        <v>18.5</v>
      </c>
      <c r="K17" s="39">
        <v>47.9</v>
      </c>
      <c r="L17" s="9">
        <v>18.5</v>
      </c>
      <c r="M17" s="9">
        <v>18.5</v>
      </c>
      <c r="N17" s="9">
        <v>47.9</v>
      </c>
      <c r="O17" s="9">
        <v>18.5</v>
      </c>
      <c r="P17" s="9">
        <v>99</v>
      </c>
      <c r="Q17" s="15">
        <f t="shared" si="3"/>
        <v>420.6</v>
      </c>
      <c r="R17" s="13">
        <f t="shared" si="0"/>
        <v>35.050000000000004</v>
      </c>
      <c r="S17" s="65">
        <v>24</v>
      </c>
      <c r="T17" s="52">
        <v>24.490881109298865</v>
      </c>
    </row>
    <row r="18" spans="1:20" ht="12.75">
      <c r="A18" s="8" t="s">
        <v>8</v>
      </c>
      <c r="B18" s="13">
        <v>7.666666666666667</v>
      </c>
      <c r="C18" s="16">
        <v>-5.333333333333333</v>
      </c>
      <c r="D18" s="12">
        <v>13</v>
      </c>
      <c r="E18" s="14"/>
      <c r="F18" s="9"/>
      <c r="G18" s="9"/>
      <c r="H18" s="9"/>
      <c r="I18" s="9"/>
      <c r="J18" s="9"/>
      <c r="K18" s="9">
        <v>92</v>
      </c>
      <c r="L18" s="9"/>
      <c r="M18" s="14"/>
      <c r="N18" s="9"/>
      <c r="O18" s="14"/>
      <c r="P18" s="14"/>
      <c r="Q18" s="15">
        <f t="shared" si="3"/>
        <v>92</v>
      </c>
      <c r="R18" s="13">
        <f t="shared" si="0"/>
        <v>7.666666666666667</v>
      </c>
      <c r="S18" s="65"/>
      <c r="T18" s="52">
        <v>0</v>
      </c>
    </row>
    <row r="19" spans="1:20" ht="12.75">
      <c r="A19" s="8" t="s">
        <v>9</v>
      </c>
      <c r="B19" s="13">
        <v>33</v>
      </c>
      <c r="C19" s="16">
        <v>0</v>
      </c>
      <c r="D19" s="12">
        <v>33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396</v>
      </c>
      <c r="N19" s="9">
        <v>0</v>
      </c>
      <c r="O19" s="9">
        <v>0</v>
      </c>
      <c r="P19" s="9">
        <v>0</v>
      </c>
      <c r="Q19" s="15">
        <f t="shared" si="3"/>
        <v>396</v>
      </c>
      <c r="R19" s="13">
        <f t="shared" si="0"/>
        <v>33</v>
      </c>
      <c r="S19" s="65"/>
      <c r="T19" s="52">
        <v>0</v>
      </c>
    </row>
    <row r="20" spans="1:20" ht="12.75">
      <c r="A20" s="8" t="s">
        <v>10</v>
      </c>
      <c r="B20" s="13">
        <v>5.333333333333333</v>
      </c>
      <c r="C20" s="16">
        <v>0.33333333333333304</v>
      </c>
      <c r="D20" s="12">
        <v>5</v>
      </c>
      <c r="E20" s="14"/>
      <c r="F20" s="9"/>
      <c r="G20" s="9">
        <v>73</v>
      </c>
      <c r="H20" s="9"/>
      <c r="I20" s="9"/>
      <c r="J20" s="9"/>
      <c r="K20" s="14"/>
      <c r="L20" s="9"/>
      <c r="M20" s="14"/>
      <c r="N20" s="9"/>
      <c r="O20" s="14"/>
      <c r="P20" s="14"/>
      <c r="Q20" s="15">
        <f t="shared" si="3"/>
        <v>73</v>
      </c>
      <c r="R20" s="13">
        <f t="shared" si="0"/>
        <v>6.083333333333333</v>
      </c>
      <c r="S20" s="65"/>
      <c r="T20" s="52">
        <v>0</v>
      </c>
    </row>
    <row r="21" spans="1:20" ht="12.75">
      <c r="A21" s="8" t="s">
        <v>54</v>
      </c>
      <c r="B21" s="13">
        <v>130.74</v>
      </c>
      <c r="C21" s="16">
        <v>8.740000000000038</v>
      </c>
      <c r="D21" s="12">
        <v>102</v>
      </c>
      <c r="E21" s="9">
        <v>101.88</v>
      </c>
      <c r="F21" s="9">
        <v>101.88</v>
      </c>
      <c r="G21" s="9">
        <v>101.88</v>
      </c>
      <c r="H21" s="9">
        <v>101.88</v>
      </c>
      <c r="I21" s="9">
        <v>101.88</v>
      </c>
      <c r="J21" s="9">
        <v>101.88</v>
      </c>
      <c r="K21" s="9">
        <v>101.88</v>
      </c>
      <c r="L21" s="9">
        <v>101.88</v>
      </c>
      <c r="M21" s="9">
        <v>101.88</v>
      </c>
      <c r="N21" s="9">
        <v>101.88</v>
      </c>
      <c r="O21" s="9">
        <v>101.88</v>
      </c>
      <c r="P21" s="14">
        <v>101.88</v>
      </c>
      <c r="Q21" s="15">
        <f t="shared" si="3"/>
        <v>1222.56</v>
      </c>
      <c r="R21" s="13">
        <f t="shared" si="0"/>
        <v>101.88</v>
      </c>
      <c r="S21" s="65">
        <v>52</v>
      </c>
      <c r="T21" s="52">
        <v>52.1</v>
      </c>
    </row>
    <row r="22" spans="1:20" ht="11.25">
      <c r="A22" s="8" t="s">
        <v>34</v>
      </c>
      <c r="B22" s="13">
        <v>94.46666666666665</v>
      </c>
      <c r="C22" s="16">
        <v>16.466666666666654</v>
      </c>
      <c r="D22" s="12">
        <v>87</v>
      </c>
      <c r="E22" s="14"/>
      <c r="F22" s="9"/>
      <c r="G22" s="9"/>
      <c r="H22" s="9"/>
      <c r="I22" s="9"/>
      <c r="J22" s="9"/>
      <c r="K22" s="14"/>
      <c r="M22" s="9">
        <v>1045</v>
      </c>
      <c r="N22" s="9"/>
      <c r="O22" s="14"/>
      <c r="P22" s="14"/>
      <c r="Q22" s="15">
        <f t="shared" si="3"/>
        <v>1045</v>
      </c>
      <c r="R22" s="13">
        <f t="shared" si="0"/>
        <v>87.08333333333333</v>
      </c>
      <c r="S22" s="65"/>
      <c r="T22" s="52">
        <v>0</v>
      </c>
    </row>
    <row r="23" spans="1:20" ht="12.75">
      <c r="A23" s="8" t="s">
        <v>16</v>
      </c>
      <c r="B23" s="13">
        <v>131.29666666666665</v>
      </c>
      <c r="C23" s="16">
        <v>-23.703333333333347</v>
      </c>
      <c r="D23" s="12">
        <v>146</v>
      </c>
      <c r="E23" s="9">
        <v>291</v>
      </c>
      <c r="F23" s="9">
        <v>0</v>
      </c>
      <c r="G23" s="9">
        <v>291</v>
      </c>
      <c r="H23" s="9">
        <v>0</v>
      </c>
      <c r="I23" s="9">
        <v>438.22</v>
      </c>
      <c r="J23" s="9">
        <v>0</v>
      </c>
      <c r="K23" s="9">
        <v>355.96</v>
      </c>
      <c r="L23" s="9">
        <v>0</v>
      </c>
      <c r="M23" s="9">
        <v>355.96</v>
      </c>
      <c r="N23" s="9">
        <v>0</v>
      </c>
      <c r="O23" s="9">
        <v>355.96</v>
      </c>
      <c r="P23" s="14">
        <v>0</v>
      </c>
      <c r="Q23" s="15">
        <f t="shared" si="3"/>
        <v>2088.1</v>
      </c>
      <c r="R23" s="13">
        <f t="shared" si="0"/>
        <v>174.00833333333333</v>
      </c>
      <c r="S23" s="65">
        <v>182</v>
      </c>
      <c r="T23" s="52">
        <f>O23/1.95583</f>
        <v>181.99945803060592</v>
      </c>
    </row>
    <row r="24" spans="1:20" ht="12.75">
      <c r="A24" s="8" t="s">
        <v>29</v>
      </c>
      <c r="B24" s="13">
        <v>35.68</v>
      </c>
      <c r="C24" s="16">
        <v>7.68</v>
      </c>
      <c r="D24" s="12">
        <v>28</v>
      </c>
      <c r="E24" s="9">
        <v>91.41</v>
      </c>
      <c r="F24" s="9">
        <v>0</v>
      </c>
      <c r="G24" s="9">
        <v>0</v>
      </c>
      <c r="H24" s="9">
        <v>94.74</v>
      </c>
      <c r="I24" s="9">
        <v>0</v>
      </c>
      <c r="J24" s="9">
        <v>20.76</v>
      </c>
      <c r="K24" s="9">
        <v>94.74</v>
      </c>
      <c r="L24" s="9">
        <v>0</v>
      </c>
      <c r="M24" s="9">
        <v>0</v>
      </c>
      <c r="N24" s="9">
        <v>94.74</v>
      </c>
      <c r="O24" s="9">
        <v>0</v>
      </c>
      <c r="P24" s="14">
        <v>0</v>
      </c>
      <c r="Q24" s="15">
        <f t="shared" si="3"/>
        <v>396.39</v>
      </c>
      <c r="R24" s="13">
        <f t="shared" si="0"/>
        <v>33.0325</v>
      </c>
      <c r="S24" s="65">
        <v>48</v>
      </c>
      <c r="T24" s="52">
        <f>N24/1.95583</f>
        <v>48.43979282452974</v>
      </c>
    </row>
    <row r="25" spans="1:20" ht="12.75">
      <c r="A25" s="8" t="s">
        <v>19</v>
      </c>
      <c r="B25" s="13">
        <v>285</v>
      </c>
      <c r="C25" s="16">
        <v>0</v>
      </c>
      <c r="D25" s="12">
        <v>166</v>
      </c>
      <c r="E25" s="9">
        <v>285</v>
      </c>
      <c r="F25" s="9">
        <v>285</v>
      </c>
      <c r="G25" s="9">
        <v>285</v>
      </c>
      <c r="H25" s="9">
        <v>285</v>
      </c>
      <c r="I25" s="9">
        <v>285</v>
      </c>
      <c r="J25" s="9">
        <v>285</v>
      </c>
      <c r="K25" s="14"/>
      <c r="L25" s="9"/>
      <c r="M25" s="14"/>
      <c r="N25" s="9"/>
      <c r="O25" s="14"/>
      <c r="P25" s="14"/>
      <c r="Q25" s="15">
        <f t="shared" si="3"/>
        <v>1710</v>
      </c>
      <c r="R25" s="13">
        <f t="shared" si="0"/>
        <v>142.5</v>
      </c>
      <c r="S25" s="65"/>
      <c r="T25" s="52"/>
    </row>
    <row r="26" spans="1:20" ht="13.5" thickBot="1">
      <c r="A26" s="69" t="s">
        <v>36</v>
      </c>
      <c r="B26" s="70">
        <v>3793.4533333333334</v>
      </c>
      <c r="C26" s="71">
        <v>-134.54666666666662</v>
      </c>
      <c r="D26" s="72">
        <v>2760.55</v>
      </c>
      <c r="E26" s="74">
        <f aca="true" t="shared" si="4" ref="E26:P26">SUM(E10:E25)</f>
        <v>2969.4600000000005</v>
      </c>
      <c r="F26" s="74">
        <f t="shared" si="4"/>
        <v>2557.6500000000005</v>
      </c>
      <c r="G26" s="74">
        <f t="shared" si="4"/>
        <v>2921.6500000000005</v>
      </c>
      <c r="H26" s="74">
        <f t="shared" si="4"/>
        <v>2681.7900000000004</v>
      </c>
      <c r="I26" s="74">
        <f t="shared" si="4"/>
        <v>2996.370000000001</v>
      </c>
      <c r="J26" s="74">
        <f t="shared" si="4"/>
        <v>1453.53</v>
      </c>
      <c r="K26" s="74">
        <f t="shared" si="4"/>
        <v>3031.7400000000002</v>
      </c>
      <c r="L26" s="74">
        <f t="shared" si="4"/>
        <v>2255.2200000000003</v>
      </c>
      <c r="M26" s="73">
        <f t="shared" si="4"/>
        <v>4052.1800000000003</v>
      </c>
      <c r="N26" s="74">
        <f t="shared" si="4"/>
        <v>2379.36</v>
      </c>
      <c r="O26" s="74">
        <f t="shared" si="4"/>
        <v>2635.6600000000003</v>
      </c>
      <c r="P26" s="79">
        <f t="shared" si="4"/>
        <v>2360.2000000000003</v>
      </c>
      <c r="Q26" s="80">
        <f t="shared" si="3"/>
        <v>32294.81000000001</v>
      </c>
      <c r="R26" s="70">
        <f t="shared" si="0"/>
        <v>2691.2341666666675</v>
      </c>
      <c r="S26" s="76">
        <v>1555</v>
      </c>
      <c r="T26" s="77">
        <f>SUM(T10:T25)</f>
        <v>1556.0601319644345</v>
      </c>
    </row>
    <row r="27" spans="1:20" ht="12.75">
      <c r="A27" s="31" t="s">
        <v>22</v>
      </c>
      <c r="B27" s="78" t="s">
        <v>0</v>
      </c>
      <c r="C27" s="68" t="s">
        <v>0</v>
      </c>
      <c r="E27" s="33"/>
      <c r="F27" s="18"/>
      <c r="G27" s="18"/>
      <c r="H27" s="33"/>
      <c r="I27" s="18"/>
      <c r="J27" s="18"/>
      <c r="K27" s="33"/>
      <c r="L27" s="18"/>
      <c r="M27" s="33"/>
      <c r="N27" s="18"/>
      <c r="O27" s="33"/>
      <c r="P27" s="33"/>
      <c r="Q27"/>
      <c r="R27" s="78" t="s">
        <v>0</v>
      </c>
      <c r="T27" s="55"/>
    </row>
    <row r="28" spans="1:20" ht="12.75">
      <c r="A28" s="8" t="s">
        <v>57</v>
      </c>
      <c r="B28" s="16">
        <v>1287.8333333333333</v>
      </c>
      <c r="C28" s="16">
        <v>187.83333333333326</v>
      </c>
      <c r="D28" s="12">
        <v>1100</v>
      </c>
      <c r="E28" s="9">
        <v>1200</v>
      </c>
      <c r="F28" s="9">
        <v>1100</v>
      </c>
      <c r="G28" s="9">
        <v>1100</v>
      </c>
      <c r="H28" s="9">
        <v>1100</v>
      </c>
      <c r="I28" s="9">
        <v>1450</v>
      </c>
      <c r="J28" s="9">
        <v>1100</v>
      </c>
      <c r="K28" s="9">
        <v>1100</v>
      </c>
      <c r="L28" s="9">
        <v>1100</v>
      </c>
      <c r="M28" s="9">
        <v>1100</v>
      </c>
      <c r="N28" s="9">
        <v>1100</v>
      </c>
      <c r="O28" s="9">
        <v>1100</v>
      </c>
      <c r="P28" s="14">
        <v>1400</v>
      </c>
      <c r="Q28" s="15">
        <f t="shared" si="3"/>
        <v>13950</v>
      </c>
      <c r="R28" s="11">
        <f t="shared" si="0"/>
        <v>1162.5</v>
      </c>
      <c r="S28" s="65">
        <v>562</v>
      </c>
      <c r="T28" s="52">
        <v>562.42</v>
      </c>
    </row>
    <row r="29" spans="1:20" ht="12.75">
      <c r="A29" s="8" t="s">
        <v>58</v>
      </c>
      <c r="B29" s="13">
        <v>495.7383333333333</v>
      </c>
      <c r="C29" s="16">
        <v>245.7383333333333</v>
      </c>
      <c r="D29" s="12">
        <v>0</v>
      </c>
      <c r="E29" s="9">
        <v>378</v>
      </c>
      <c r="F29" s="9">
        <v>0</v>
      </c>
      <c r="G29" s="9">
        <v>0</v>
      </c>
      <c r="H29" s="9">
        <v>12</v>
      </c>
      <c r="I29" s="9" t="s">
        <v>0</v>
      </c>
      <c r="J29" s="9"/>
      <c r="K29" s="9">
        <v>0</v>
      </c>
      <c r="L29" s="9">
        <v>0</v>
      </c>
      <c r="M29" s="9">
        <v>0</v>
      </c>
      <c r="N29" s="9">
        <v>588</v>
      </c>
      <c r="O29" s="9">
        <v>0</v>
      </c>
      <c r="P29" s="14">
        <v>100</v>
      </c>
      <c r="Q29" s="15">
        <f t="shared" si="3"/>
        <v>1078</v>
      </c>
      <c r="R29" s="11">
        <f t="shared" si="0"/>
        <v>89.83333333333333</v>
      </c>
      <c r="S29" s="65">
        <v>0</v>
      </c>
      <c r="T29" s="52"/>
    </row>
    <row r="30" spans="1:20" ht="12.75">
      <c r="A30" s="8" t="s">
        <v>59</v>
      </c>
      <c r="B30" s="13">
        <v>135.8175</v>
      </c>
      <c r="C30" s="16">
        <v>-14.1825</v>
      </c>
      <c r="D30" s="12">
        <v>90</v>
      </c>
      <c r="E30" s="9">
        <v>150</v>
      </c>
      <c r="F30" s="9">
        <v>150</v>
      </c>
      <c r="G30" s="9">
        <v>150</v>
      </c>
      <c r="H30" s="9">
        <v>100</v>
      </c>
      <c r="I30" s="9">
        <v>0</v>
      </c>
      <c r="J30" s="9">
        <v>0</v>
      </c>
      <c r="K30" s="9">
        <v>0</v>
      </c>
      <c r="L30" s="9" t="s">
        <v>0</v>
      </c>
      <c r="M30" s="14" t="s">
        <v>0</v>
      </c>
      <c r="N30" s="9">
        <v>0</v>
      </c>
      <c r="O30" s="9">
        <v>19.95</v>
      </c>
      <c r="P30" s="14">
        <v>100</v>
      </c>
      <c r="Q30" s="15">
        <f t="shared" si="3"/>
        <v>669.95</v>
      </c>
      <c r="R30" s="11">
        <f t="shared" si="0"/>
        <v>55.82916666666667</v>
      </c>
      <c r="S30" s="65">
        <v>0</v>
      </c>
      <c r="T30" s="52"/>
    </row>
    <row r="31" spans="1:20" ht="12.75">
      <c r="A31" s="8" t="s">
        <v>60</v>
      </c>
      <c r="B31" s="13">
        <v>62.083333333333336</v>
      </c>
      <c r="C31" s="16">
        <v>2.0833333333333357</v>
      </c>
      <c r="D31" s="12">
        <v>41</v>
      </c>
      <c r="E31" s="9"/>
      <c r="F31" s="9">
        <v>284</v>
      </c>
      <c r="G31" s="9">
        <v>111</v>
      </c>
      <c r="H31" s="14"/>
      <c r="I31" s="9"/>
      <c r="J31" s="9">
        <v>111</v>
      </c>
      <c r="K31" s="14"/>
      <c r="L31" s="9"/>
      <c r="M31" s="9">
        <v>113</v>
      </c>
      <c r="N31" s="9">
        <v>0</v>
      </c>
      <c r="O31" s="9"/>
      <c r="P31" s="14"/>
      <c r="Q31" s="15">
        <f t="shared" si="3"/>
        <v>619</v>
      </c>
      <c r="R31" s="11">
        <f t="shared" si="0"/>
        <v>51.583333333333336</v>
      </c>
      <c r="S31" s="65">
        <v>5</v>
      </c>
      <c r="T31" s="52"/>
    </row>
    <row r="32" spans="1:20" ht="12.75">
      <c r="A32" s="8" t="s">
        <v>15</v>
      </c>
      <c r="B32" s="13">
        <v>35.57416666666666</v>
      </c>
      <c r="C32" s="16">
        <v>25.574166666666663</v>
      </c>
      <c r="D32" s="12">
        <v>10</v>
      </c>
      <c r="E32" s="9">
        <v>48.55</v>
      </c>
      <c r="F32" s="9">
        <v>0</v>
      </c>
      <c r="G32" s="9">
        <v>0</v>
      </c>
      <c r="H32" s="9">
        <v>0</v>
      </c>
      <c r="I32" s="9">
        <v>5.99</v>
      </c>
      <c r="J32" s="9">
        <v>4.98</v>
      </c>
      <c r="K32" s="9">
        <v>5</v>
      </c>
      <c r="L32" s="9">
        <v>10</v>
      </c>
      <c r="M32" s="9">
        <v>12.7</v>
      </c>
      <c r="N32" s="9">
        <v>13.77</v>
      </c>
      <c r="O32" s="9">
        <v>45.35</v>
      </c>
      <c r="P32" s="14">
        <v>10</v>
      </c>
      <c r="Q32" s="15">
        <f t="shared" si="3"/>
        <v>156.34</v>
      </c>
      <c r="R32" s="11">
        <f t="shared" si="0"/>
        <v>13.028333333333334</v>
      </c>
      <c r="S32" s="65">
        <v>5</v>
      </c>
      <c r="T32" s="52">
        <v>5.112918811962185</v>
      </c>
    </row>
    <row r="33" spans="1:20" ht="12.75">
      <c r="A33" s="8" t="s">
        <v>24</v>
      </c>
      <c r="B33" s="16">
        <v>1243.515</v>
      </c>
      <c r="C33" s="16">
        <v>443.515</v>
      </c>
      <c r="D33" s="12">
        <v>800</v>
      </c>
      <c r="E33" s="9">
        <v>912.4</v>
      </c>
      <c r="F33" s="9">
        <v>1321.7</v>
      </c>
      <c r="G33" s="9">
        <v>1080</v>
      </c>
      <c r="H33" s="9">
        <v>1091.73</v>
      </c>
      <c r="I33" s="9">
        <v>1086.89</v>
      </c>
      <c r="J33" s="9">
        <v>1316.57</v>
      </c>
      <c r="K33" s="9">
        <v>894.18</v>
      </c>
      <c r="L33" s="9">
        <v>867.79</v>
      </c>
      <c r="M33" s="9">
        <v>1005.26</v>
      </c>
      <c r="N33" s="9">
        <v>892.62</v>
      </c>
      <c r="O33" s="9">
        <v>933.84</v>
      </c>
      <c r="P33" s="14">
        <v>1000</v>
      </c>
      <c r="Q33" s="15">
        <f t="shared" si="3"/>
        <v>12402.980000000001</v>
      </c>
      <c r="R33" s="11">
        <f t="shared" si="0"/>
        <v>1033.5816666666667</v>
      </c>
      <c r="S33" s="65">
        <v>300</v>
      </c>
      <c r="T33" s="52">
        <v>300</v>
      </c>
    </row>
    <row r="34" spans="1:20" ht="12.75">
      <c r="A34" s="8" t="s">
        <v>30</v>
      </c>
      <c r="B34" s="13">
        <v>102.40416666666668</v>
      </c>
      <c r="C34" s="16">
        <v>72.40416666666668</v>
      </c>
      <c r="D34" s="12">
        <v>30</v>
      </c>
      <c r="E34" s="9">
        <v>252.44</v>
      </c>
      <c r="F34" s="9">
        <v>47.35</v>
      </c>
      <c r="G34" s="9">
        <v>8</v>
      </c>
      <c r="H34" s="9">
        <v>298.36</v>
      </c>
      <c r="I34" s="18">
        <v>52.66</v>
      </c>
      <c r="J34" s="9">
        <v>197.09</v>
      </c>
      <c r="K34" s="9">
        <v>63.3</v>
      </c>
      <c r="L34" s="9"/>
      <c r="M34" s="9">
        <v>145.74</v>
      </c>
      <c r="N34" s="9">
        <v>144.5</v>
      </c>
      <c r="O34" s="9">
        <v>74.45</v>
      </c>
      <c r="P34" s="14"/>
      <c r="Q34" s="15">
        <f t="shared" si="3"/>
        <v>1283.89</v>
      </c>
      <c r="R34" s="11">
        <f t="shared" si="0"/>
        <v>106.99083333333334</v>
      </c>
      <c r="S34" s="65"/>
      <c r="T34" s="52"/>
    </row>
    <row r="35" spans="1:20" ht="12.75">
      <c r="A35" s="8" t="s">
        <v>61</v>
      </c>
      <c r="B35" s="13">
        <v>110.38166666666666</v>
      </c>
      <c r="C35" s="16">
        <v>-89.61833333333334</v>
      </c>
      <c r="D35" s="12">
        <v>160</v>
      </c>
      <c r="E35" s="9">
        <v>15.95</v>
      </c>
      <c r="F35" s="9">
        <v>259.5</v>
      </c>
      <c r="G35" s="9">
        <v>200</v>
      </c>
      <c r="H35" s="9">
        <v>60</v>
      </c>
      <c r="I35" s="9">
        <v>100</v>
      </c>
      <c r="J35" s="9">
        <v>200</v>
      </c>
      <c r="K35" s="9">
        <v>150</v>
      </c>
      <c r="L35" s="9">
        <v>50</v>
      </c>
      <c r="M35" s="9">
        <v>205.5</v>
      </c>
      <c r="N35" s="9">
        <v>342.5</v>
      </c>
      <c r="O35" s="9">
        <v>340</v>
      </c>
      <c r="P35" s="14">
        <v>200</v>
      </c>
      <c r="Q35" s="15">
        <f t="shared" si="3"/>
        <v>2123.45</v>
      </c>
      <c r="R35" s="11">
        <f t="shared" si="0"/>
        <v>176.95416666666665</v>
      </c>
      <c r="S35" s="65">
        <v>100</v>
      </c>
      <c r="T35" s="52">
        <v>100</v>
      </c>
    </row>
    <row r="36" spans="1:20" ht="12.75">
      <c r="A36" s="8" t="s">
        <v>62</v>
      </c>
      <c r="B36" s="13">
        <v>24.38083333333333</v>
      </c>
      <c r="C36" s="16">
        <v>4.380833333333332</v>
      </c>
      <c r="D36" s="12">
        <v>20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174.6</v>
      </c>
      <c r="L36" s="9">
        <v>0</v>
      </c>
      <c r="M36" s="9">
        <v>0</v>
      </c>
      <c r="N36" s="9">
        <v>0</v>
      </c>
      <c r="O36" s="9">
        <v>410.32</v>
      </c>
      <c r="P36" s="14">
        <v>0</v>
      </c>
      <c r="Q36" s="15">
        <f t="shared" si="3"/>
        <v>584.92</v>
      </c>
      <c r="R36" s="11">
        <f t="shared" si="0"/>
        <v>48.74333333333333</v>
      </c>
      <c r="S36" s="65">
        <v>15</v>
      </c>
      <c r="T36" s="52">
        <v>0</v>
      </c>
    </row>
    <row r="37" spans="1:20" ht="12.75">
      <c r="A37" s="8" t="s">
        <v>63</v>
      </c>
      <c r="B37" s="16">
        <v>144.45416666666668</v>
      </c>
      <c r="C37" s="16">
        <v>124.45416666666668</v>
      </c>
      <c r="D37" s="12">
        <v>20</v>
      </c>
      <c r="E37" s="9">
        <v>330.47</v>
      </c>
      <c r="F37" s="9">
        <v>210.66</v>
      </c>
      <c r="G37" s="9">
        <v>0</v>
      </c>
      <c r="H37" s="9">
        <v>0</v>
      </c>
      <c r="I37" s="9">
        <v>0</v>
      </c>
      <c r="J37" s="9">
        <v>164.93</v>
      </c>
      <c r="K37" s="9">
        <v>150.95</v>
      </c>
      <c r="L37" s="9">
        <v>33.49</v>
      </c>
      <c r="M37" s="9">
        <v>368.75</v>
      </c>
      <c r="N37" s="9">
        <v>165.34</v>
      </c>
      <c r="O37" s="9">
        <v>140.78</v>
      </c>
      <c r="P37" s="14">
        <v>0</v>
      </c>
      <c r="Q37" s="15">
        <f t="shared" si="3"/>
        <v>1565.37</v>
      </c>
      <c r="R37" s="11">
        <f t="shared" si="0"/>
        <v>130.4475</v>
      </c>
      <c r="S37" s="65">
        <v>15</v>
      </c>
      <c r="T37" s="52">
        <v>0</v>
      </c>
    </row>
    <row r="38" spans="1:20" ht="12.75">
      <c r="A38" s="8" t="s">
        <v>11</v>
      </c>
      <c r="B38" s="16">
        <v>102.9575</v>
      </c>
      <c r="C38" s="16">
        <v>102.9575</v>
      </c>
      <c r="D38" s="12">
        <v>0</v>
      </c>
      <c r="E38" s="9">
        <v>0</v>
      </c>
      <c r="F38" s="9">
        <v>23.9</v>
      </c>
      <c r="G38" s="9">
        <v>0</v>
      </c>
      <c r="H38" s="9">
        <v>51.9</v>
      </c>
      <c r="I38" s="9">
        <v>0</v>
      </c>
      <c r="J38" s="9">
        <v>4.9</v>
      </c>
      <c r="K38" s="9">
        <v>0</v>
      </c>
      <c r="L38" s="9">
        <v>0</v>
      </c>
      <c r="M38" s="9">
        <v>36.77</v>
      </c>
      <c r="N38" s="9">
        <v>0</v>
      </c>
      <c r="O38" s="9">
        <v>0</v>
      </c>
      <c r="P38" s="14">
        <v>0</v>
      </c>
      <c r="Q38" s="15">
        <f t="shared" si="3"/>
        <v>117.47</v>
      </c>
      <c r="R38" s="11">
        <f t="shared" si="0"/>
        <v>9.789166666666667</v>
      </c>
      <c r="S38" s="65">
        <v>0</v>
      </c>
      <c r="T38" s="52">
        <v>0</v>
      </c>
    </row>
    <row r="39" spans="1:20" ht="12.75">
      <c r="A39" s="8" t="s">
        <v>12</v>
      </c>
      <c r="B39" s="16">
        <v>131.38583333333332</v>
      </c>
      <c r="C39" s="16">
        <v>131.38583333333332</v>
      </c>
      <c r="D39" s="12">
        <v>0</v>
      </c>
      <c r="E39" s="9">
        <v>8.97</v>
      </c>
      <c r="F39" s="9">
        <v>75.91</v>
      </c>
      <c r="G39" s="9">
        <v>351.43</v>
      </c>
      <c r="H39" s="9">
        <v>293.07</v>
      </c>
      <c r="I39" s="9">
        <v>148.69</v>
      </c>
      <c r="J39" s="9">
        <v>76.69</v>
      </c>
      <c r="K39" s="9">
        <v>128.74</v>
      </c>
      <c r="L39" s="9">
        <v>59.93</v>
      </c>
      <c r="M39" s="9">
        <v>124.83</v>
      </c>
      <c r="N39" s="9">
        <v>253.89</v>
      </c>
      <c r="O39" s="9">
        <v>226.31</v>
      </c>
      <c r="P39" s="14">
        <v>0</v>
      </c>
      <c r="Q39" s="15">
        <f t="shared" si="3"/>
        <v>1748.46</v>
      </c>
      <c r="R39" s="11">
        <f t="shared" si="0"/>
        <v>145.705</v>
      </c>
      <c r="S39" s="65">
        <v>0</v>
      </c>
      <c r="T39" s="52">
        <v>0</v>
      </c>
    </row>
    <row r="40" spans="1:20" ht="12.75">
      <c r="A40" s="8" t="s">
        <v>17</v>
      </c>
      <c r="B40" s="16">
        <v>136.9075</v>
      </c>
      <c r="C40" s="16">
        <v>106.9075</v>
      </c>
      <c r="D40" s="12">
        <v>10</v>
      </c>
      <c r="E40" s="9">
        <v>36</v>
      </c>
      <c r="F40" s="9">
        <v>136.94</v>
      </c>
      <c r="G40" s="9">
        <v>72.23</v>
      </c>
      <c r="H40" s="9">
        <v>171.35</v>
      </c>
      <c r="I40" s="9">
        <v>106.37</v>
      </c>
      <c r="J40" s="9">
        <v>60.3</v>
      </c>
      <c r="K40" s="9">
        <v>49.9</v>
      </c>
      <c r="L40" s="9">
        <v>65</v>
      </c>
      <c r="M40" s="9">
        <v>97.06</v>
      </c>
      <c r="N40" s="9">
        <v>62.5</v>
      </c>
      <c r="O40" s="9">
        <v>144.4</v>
      </c>
      <c r="P40" s="14">
        <v>20</v>
      </c>
      <c r="Q40" s="15">
        <f t="shared" si="3"/>
        <v>1022.0499999999998</v>
      </c>
      <c r="R40" s="11">
        <f t="shared" si="0"/>
        <v>85.17083333333332</v>
      </c>
      <c r="S40" s="65">
        <v>0</v>
      </c>
      <c r="T40" s="52">
        <v>0</v>
      </c>
    </row>
    <row r="41" spans="1:20" ht="12.75">
      <c r="A41" s="8" t="s">
        <v>23</v>
      </c>
      <c r="B41" s="16">
        <v>50.03333333333333</v>
      </c>
      <c r="C41" s="16">
        <v>20.03333333333333</v>
      </c>
      <c r="D41" s="12">
        <v>30</v>
      </c>
      <c r="E41" s="9">
        <v>9</v>
      </c>
      <c r="F41" s="9">
        <v>128</v>
      </c>
      <c r="G41" s="9">
        <v>30</v>
      </c>
      <c r="H41" s="9">
        <v>0</v>
      </c>
      <c r="I41" s="9">
        <v>136.42</v>
      </c>
      <c r="J41" s="9">
        <v>28</v>
      </c>
      <c r="K41" s="9">
        <v>266.85</v>
      </c>
      <c r="L41" s="9">
        <v>0</v>
      </c>
      <c r="M41" s="9">
        <v>0</v>
      </c>
      <c r="N41" s="9">
        <v>85.5</v>
      </c>
      <c r="O41" s="9">
        <v>42</v>
      </c>
      <c r="P41" s="14">
        <v>0</v>
      </c>
      <c r="Q41" s="15">
        <f t="shared" si="3"/>
        <v>725.77</v>
      </c>
      <c r="R41" s="11">
        <f t="shared" si="0"/>
        <v>60.48083333333333</v>
      </c>
      <c r="S41" s="65">
        <v>0</v>
      </c>
      <c r="T41" s="52">
        <v>0</v>
      </c>
    </row>
    <row r="42" spans="1:20" ht="12.75">
      <c r="A42" s="8" t="s">
        <v>13</v>
      </c>
      <c r="B42" s="16">
        <v>362.0116666666667</v>
      </c>
      <c r="C42" s="16">
        <v>-12.988333333333287</v>
      </c>
      <c r="D42" s="12">
        <v>375</v>
      </c>
      <c r="E42" s="9">
        <v>0</v>
      </c>
      <c r="F42" s="9">
        <v>0</v>
      </c>
      <c r="G42" s="9">
        <v>0</v>
      </c>
      <c r="H42" s="9">
        <v>54.95</v>
      </c>
      <c r="I42" s="9">
        <v>0</v>
      </c>
      <c r="J42" s="9">
        <v>0</v>
      </c>
      <c r="K42" s="9">
        <v>377.8</v>
      </c>
      <c r="L42" s="9">
        <v>450</v>
      </c>
      <c r="M42" s="9">
        <v>4.28</v>
      </c>
      <c r="N42" s="9">
        <v>8.59</v>
      </c>
      <c r="O42" s="9">
        <v>0</v>
      </c>
      <c r="P42" s="14">
        <v>0</v>
      </c>
      <c r="Q42" s="15">
        <f t="shared" si="3"/>
        <v>895.62</v>
      </c>
      <c r="R42" s="11">
        <f t="shared" si="0"/>
        <v>74.635</v>
      </c>
      <c r="S42" s="65">
        <v>125</v>
      </c>
      <c r="T42" s="52">
        <v>0</v>
      </c>
    </row>
    <row r="43" spans="1:20" ht="12.75">
      <c r="A43" s="8" t="s">
        <v>26</v>
      </c>
      <c r="B43" s="16">
        <v>88.295</v>
      </c>
      <c r="C43" s="16">
        <v>38.295</v>
      </c>
      <c r="D43" s="12">
        <v>50</v>
      </c>
      <c r="E43" s="9">
        <v>161.39</v>
      </c>
      <c r="F43" s="9">
        <v>74.9</v>
      </c>
      <c r="G43" s="9">
        <v>77.9</v>
      </c>
      <c r="H43" s="9">
        <v>59.74</v>
      </c>
      <c r="I43" s="9">
        <v>205.35</v>
      </c>
      <c r="J43" s="39">
        <v>0</v>
      </c>
      <c r="K43" s="9">
        <v>18</v>
      </c>
      <c r="L43" s="9">
        <v>0</v>
      </c>
      <c r="M43" s="9">
        <v>162.83</v>
      </c>
      <c r="N43" s="9">
        <v>0</v>
      </c>
      <c r="O43" s="9">
        <v>136.26</v>
      </c>
      <c r="P43" s="14">
        <v>0</v>
      </c>
      <c r="Q43" s="15">
        <f t="shared" si="3"/>
        <v>896.37</v>
      </c>
      <c r="R43" s="11">
        <f t="shared" si="0"/>
        <v>74.6975</v>
      </c>
      <c r="S43" s="65">
        <v>25</v>
      </c>
      <c r="T43" s="52">
        <v>0</v>
      </c>
    </row>
    <row r="44" spans="1:20" ht="12.75">
      <c r="A44" s="40" t="s">
        <v>41</v>
      </c>
      <c r="B44" s="16">
        <v>98.74833333333333</v>
      </c>
      <c r="C44" s="16">
        <v>98.74833333333333</v>
      </c>
      <c r="D44" s="12">
        <v>45</v>
      </c>
      <c r="E44" s="9">
        <v>0</v>
      </c>
      <c r="F44" s="9">
        <v>0</v>
      </c>
      <c r="G44" s="9">
        <v>0</v>
      </c>
      <c r="H44" s="9">
        <v>29.98</v>
      </c>
      <c r="I44" s="9">
        <v>0</v>
      </c>
      <c r="J44" s="9">
        <v>540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14">
        <v>0</v>
      </c>
      <c r="Q44" s="15"/>
      <c r="R44" s="11"/>
      <c r="S44" s="65">
        <v>23</v>
      </c>
      <c r="T44" s="52">
        <v>0</v>
      </c>
    </row>
    <row r="45" spans="1:20" ht="12.75">
      <c r="A45" s="40" t="s">
        <v>43</v>
      </c>
      <c r="B45" s="16"/>
      <c r="C45" s="16"/>
      <c r="D45" s="12"/>
      <c r="E45" s="9"/>
      <c r="F45" s="9"/>
      <c r="G45" s="9">
        <v>28.61</v>
      </c>
      <c r="H45" s="9"/>
      <c r="I45" s="9"/>
      <c r="J45" s="9"/>
      <c r="K45" s="9">
        <v>12</v>
      </c>
      <c r="L45" s="9">
        <v>11.5</v>
      </c>
      <c r="M45" s="9">
        <v>10</v>
      </c>
      <c r="N45" s="9">
        <v>0</v>
      </c>
      <c r="O45" s="9">
        <v>6</v>
      </c>
      <c r="P45" s="41"/>
      <c r="Q45" s="15"/>
      <c r="R45" s="11"/>
      <c r="S45" s="65"/>
      <c r="T45" s="52">
        <v>0</v>
      </c>
    </row>
    <row r="46" spans="1:20" ht="12.75">
      <c r="A46" s="40" t="s">
        <v>64</v>
      </c>
      <c r="B46" s="13">
        <v>17.708333333333332</v>
      </c>
      <c r="C46" s="16">
        <v>17.708333333333332</v>
      </c>
      <c r="D46" s="12">
        <v>0</v>
      </c>
      <c r="E46" s="9"/>
      <c r="F46" s="9"/>
      <c r="G46" s="9"/>
      <c r="H46" s="9"/>
      <c r="I46" s="9"/>
      <c r="J46" s="9"/>
      <c r="K46" s="9"/>
      <c r="L46" s="9"/>
      <c r="M46" s="9"/>
      <c r="N46" s="9">
        <v>0</v>
      </c>
      <c r="O46" s="9"/>
      <c r="P46" s="10"/>
      <c r="Q46" s="15">
        <f t="shared" si="3"/>
        <v>0</v>
      </c>
      <c r="R46" s="11">
        <f t="shared" si="0"/>
        <v>0</v>
      </c>
      <c r="S46" s="65"/>
      <c r="T46" s="52"/>
    </row>
    <row r="47" spans="1:20" ht="12.75">
      <c r="A47" s="40" t="s">
        <v>14</v>
      </c>
      <c r="B47" s="16">
        <v>1720.6641666666662</v>
      </c>
      <c r="C47" s="16">
        <v>397.66416666666623</v>
      </c>
      <c r="D47" s="12">
        <v>1100</v>
      </c>
      <c r="E47" s="9">
        <v>1614.03</v>
      </c>
      <c r="F47" s="9">
        <v>570.53</v>
      </c>
      <c r="G47" s="9">
        <v>691.07</v>
      </c>
      <c r="H47" s="9">
        <v>1288.67</v>
      </c>
      <c r="I47" s="9">
        <v>1272.99</v>
      </c>
      <c r="J47" s="9">
        <v>785.03</v>
      </c>
      <c r="K47" s="9">
        <v>971.64</v>
      </c>
      <c r="L47" s="9">
        <v>800</v>
      </c>
      <c r="M47" s="9">
        <v>718.74</v>
      </c>
      <c r="N47" s="9">
        <v>654.81</v>
      </c>
      <c r="O47" s="9">
        <v>1232.67</v>
      </c>
      <c r="P47" s="14">
        <v>750</v>
      </c>
      <c r="Q47" s="15">
        <f t="shared" si="3"/>
        <v>11350.18</v>
      </c>
      <c r="R47" s="11">
        <f t="shared" si="0"/>
        <v>945.8483333333334</v>
      </c>
      <c r="S47" s="65">
        <v>385</v>
      </c>
      <c r="T47" s="52">
        <v>385</v>
      </c>
    </row>
    <row r="48" spans="1:20" ht="12.75">
      <c r="A48" s="40" t="s">
        <v>33</v>
      </c>
      <c r="B48" s="13">
        <v>10.7</v>
      </c>
      <c r="C48" s="16">
        <v>10.7</v>
      </c>
      <c r="D48" s="12"/>
      <c r="E48" s="9"/>
      <c r="F48" s="9"/>
      <c r="G48" s="9"/>
      <c r="H48" s="9"/>
      <c r="I48" s="9"/>
      <c r="J48" s="9"/>
      <c r="K48" s="9"/>
      <c r="L48" s="9"/>
      <c r="M48" s="14"/>
      <c r="N48" s="9">
        <v>0</v>
      </c>
      <c r="O48" s="9">
        <v>0</v>
      </c>
      <c r="P48" s="41">
        <v>0</v>
      </c>
      <c r="Q48" s="15">
        <f t="shared" si="3"/>
        <v>0</v>
      </c>
      <c r="R48" s="13">
        <f t="shared" si="0"/>
        <v>0</v>
      </c>
      <c r="S48" s="65"/>
      <c r="T48" s="52"/>
    </row>
    <row r="49" spans="1:20" ht="12.75">
      <c r="A49" s="40" t="s">
        <v>42</v>
      </c>
      <c r="B49" s="13"/>
      <c r="C49" s="16">
        <v>0</v>
      </c>
      <c r="D49" s="12"/>
      <c r="E49" s="14"/>
      <c r="F49" s="9"/>
      <c r="G49" s="9"/>
      <c r="H49" s="9"/>
      <c r="I49" s="9"/>
      <c r="J49" s="9"/>
      <c r="K49" s="9"/>
      <c r="L49" s="9"/>
      <c r="M49" s="14"/>
      <c r="N49" s="9">
        <v>0</v>
      </c>
      <c r="O49" s="9">
        <v>0</v>
      </c>
      <c r="P49" s="41">
        <v>0</v>
      </c>
      <c r="Q49" s="15"/>
      <c r="R49" s="13"/>
      <c r="S49" s="65"/>
      <c r="T49" s="52"/>
    </row>
    <row r="50" spans="1:20" ht="12.75">
      <c r="A50" s="40" t="s">
        <v>28</v>
      </c>
      <c r="B50" s="13">
        <v>201.30083333333334</v>
      </c>
      <c r="C50" s="16">
        <v>201.30083333333334</v>
      </c>
      <c r="D50" s="12"/>
      <c r="E50" s="9">
        <v>1950.68</v>
      </c>
      <c r="F50" s="9"/>
      <c r="G50" s="9" t="s">
        <v>0</v>
      </c>
      <c r="H50" s="9">
        <v>1001.5</v>
      </c>
      <c r="I50" s="9"/>
      <c r="J50" s="9" t="s">
        <v>0</v>
      </c>
      <c r="K50" s="9">
        <v>1226.66</v>
      </c>
      <c r="L50" s="9"/>
      <c r="M50" s="14"/>
      <c r="N50" s="9">
        <v>0</v>
      </c>
      <c r="O50" s="32"/>
      <c r="P50" s="9">
        <v>1355.63</v>
      </c>
      <c r="Q50" s="15">
        <f>SUM(E50:P50)</f>
        <v>5534.47</v>
      </c>
      <c r="R50" s="13">
        <f t="shared" si="0"/>
        <v>461.2058333333334</v>
      </c>
      <c r="S50" s="65"/>
      <c r="T50" s="52"/>
    </row>
    <row r="51" spans="1:20" ht="11.25">
      <c r="A51" s="40" t="s">
        <v>46</v>
      </c>
      <c r="B51" s="13">
        <v>0</v>
      </c>
      <c r="C51" s="16">
        <v>0</v>
      </c>
      <c r="D51" s="12"/>
      <c r="E51" s="14"/>
      <c r="F51" s="9"/>
      <c r="G51" s="9"/>
      <c r="H51" s="32"/>
      <c r="I51" s="9"/>
      <c r="J51" s="9"/>
      <c r="K51" s="9"/>
      <c r="L51" s="9"/>
      <c r="N51" s="9">
        <v>0</v>
      </c>
      <c r="O51" s="20">
        <v>7500</v>
      </c>
      <c r="P51" s="41" t="s">
        <v>0</v>
      </c>
      <c r="Q51" s="15">
        <f>SUM(E51:P51)</f>
        <v>7500</v>
      </c>
      <c r="R51" s="13">
        <f t="shared" si="0"/>
        <v>625</v>
      </c>
      <c r="S51" s="65"/>
      <c r="T51" s="52"/>
    </row>
    <row r="52" spans="1:20" ht="13.5" thickBot="1">
      <c r="A52" s="69" t="s">
        <v>37</v>
      </c>
      <c r="B52" s="70">
        <v>6562.8949999999995</v>
      </c>
      <c r="C52" s="71">
        <v>2114.895</v>
      </c>
      <c r="D52" s="72">
        <v>3881</v>
      </c>
      <c r="E52" s="74">
        <f aca="true" t="shared" si="5" ref="E52:L52">SUM(E28:E51)</f>
        <v>7067.879999999999</v>
      </c>
      <c r="F52" s="74">
        <f t="shared" si="5"/>
        <v>4383.389999999999</v>
      </c>
      <c r="G52" s="74">
        <f t="shared" si="5"/>
        <v>3900.2400000000002</v>
      </c>
      <c r="H52" s="74">
        <f t="shared" si="5"/>
        <v>5613.25</v>
      </c>
      <c r="I52" s="74">
        <f t="shared" si="5"/>
        <v>4565.36</v>
      </c>
      <c r="J52" s="74">
        <f t="shared" si="5"/>
        <v>4589.490000000001</v>
      </c>
      <c r="K52" s="74">
        <f t="shared" si="5"/>
        <v>5589.62</v>
      </c>
      <c r="L52" s="74">
        <f t="shared" si="5"/>
        <v>3447.7099999999996</v>
      </c>
      <c r="M52" s="73">
        <f>SUM(M28:M50)</f>
        <v>4105.46</v>
      </c>
      <c r="N52" s="74">
        <f>SUM(N28:N51)</f>
        <v>4312.02</v>
      </c>
      <c r="O52" s="74">
        <f>SUM(O28:O51)</f>
        <v>12352.33</v>
      </c>
      <c r="P52" s="73">
        <f>SUM(P28:P51)</f>
        <v>4935.63</v>
      </c>
      <c r="Q52" s="75">
        <f>SUM(Q28:Q51)</f>
        <v>64224.290000000015</v>
      </c>
      <c r="R52" s="70">
        <f t="shared" si="0"/>
        <v>5352.024166666668</v>
      </c>
      <c r="S52" s="76">
        <v>1560</v>
      </c>
      <c r="T52" s="77">
        <f>SUM(T28:T51)</f>
        <v>1352.5329188119622</v>
      </c>
    </row>
    <row r="53" spans="1:20" ht="12.75">
      <c r="A53" s="81" t="s">
        <v>2</v>
      </c>
      <c r="B53" s="82">
        <v>10356.348333333333</v>
      </c>
      <c r="C53" s="68">
        <v>1980.3483333333334</v>
      </c>
      <c r="D53" s="83">
        <v>6641.55</v>
      </c>
      <c r="E53" s="84">
        <f aca="true" t="shared" si="6" ref="E53:Q53">E26+E52</f>
        <v>10037.34</v>
      </c>
      <c r="F53" s="84">
        <f t="shared" si="6"/>
        <v>6941.04</v>
      </c>
      <c r="G53" s="84">
        <f t="shared" si="6"/>
        <v>6821.890000000001</v>
      </c>
      <c r="H53" s="84">
        <f t="shared" si="6"/>
        <v>8295.04</v>
      </c>
      <c r="I53" s="84">
        <f t="shared" si="6"/>
        <v>7561.7300000000005</v>
      </c>
      <c r="J53" s="84">
        <f t="shared" si="6"/>
        <v>6043.02</v>
      </c>
      <c r="K53" s="84">
        <f t="shared" si="6"/>
        <v>8621.36</v>
      </c>
      <c r="L53" s="84">
        <f t="shared" si="6"/>
        <v>5702.93</v>
      </c>
      <c r="M53" s="85">
        <f t="shared" si="6"/>
        <v>8157.64</v>
      </c>
      <c r="N53" s="84">
        <f t="shared" si="6"/>
        <v>6691.380000000001</v>
      </c>
      <c r="O53" s="84">
        <f t="shared" si="6"/>
        <v>14987.99</v>
      </c>
      <c r="P53" s="86">
        <f t="shared" si="6"/>
        <v>7295.83</v>
      </c>
      <c r="Q53" s="87">
        <f t="shared" si="6"/>
        <v>96519.10000000002</v>
      </c>
      <c r="R53" s="82">
        <f t="shared" si="0"/>
        <v>8043.258333333335</v>
      </c>
      <c r="S53" s="88">
        <v>3115</v>
      </c>
      <c r="T53" s="89">
        <f>T26+T52</f>
        <v>2908.593050776397</v>
      </c>
    </row>
    <row r="54" spans="1:20" ht="12.75">
      <c r="A54" s="42" t="s">
        <v>31</v>
      </c>
      <c r="B54" s="30">
        <v>395.81</v>
      </c>
      <c r="C54" s="46"/>
      <c r="D54" s="29">
        <v>0.4499999999998181</v>
      </c>
      <c r="E54" s="43">
        <f aca="true" t="shared" si="7" ref="E54:R54">E8-E53</f>
        <v>2159.709999999999</v>
      </c>
      <c r="F54" s="43">
        <f t="shared" si="7"/>
        <v>869.5999999999995</v>
      </c>
      <c r="G54" s="43">
        <f t="shared" si="7"/>
        <v>1988.529999999997</v>
      </c>
      <c r="H54" s="43">
        <f t="shared" si="7"/>
        <v>-1832.2600000000039</v>
      </c>
      <c r="I54" s="43">
        <f t="shared" si="7"/>
        <v>355.25999999999567</v>
      </c>
      <c r="J54" s="43">
        <f t="shared" si="7"/>
        <v>2642.389999999996</v>
      </c>
      <c r="K54" s="43">
        <f t="shared" si="7"/>
        <v>5438.259999999995</v>
      </c>
      <c r="L54" s="43">
        <f t="shared" si="7"/>
        <v>8326.299999999994</v>
      </c>
      <c r="M54" s="44">
        <f t="shared" si="7"/>
        <v>6741.6599999999935</v>
      </c>
      <c r="N54" s="43">
        <f t="shared" si="7"/>
        <v>9878.669999999995</v>
      </c>
      <c r="O54" s="43">
        <f t="shared" si="7"/>
        <v>5687.019999999995</v>
      </c>
      <c r="P54" s="47">
        <f t="shared" si="7"/>
        <v>5371.7099999999955</v>
      </c>
      <c r="Q54" s="45">
        <f t="shared" si="7"/>
        <v>6009.799999999974</v>
      </c>
      <c r="R54" s="45">
        <f t="shared" si="7"/>
        <v>500.8166666666639</v>
      </c>
      <c r="S54" s="67">
        <v>0</v>
      </c>
      <c r="T54" s="56">
        <f>T8-T53</f>
        <v>2914.0604006994454</v>
      </c>
    </row>
    <row r="55" spans="1:20" ht="12.75">
      <c r="A55" s="57"/>
      <c r="B55" s="58"/>
      <c r="C55" s="59"/>
      <c r="D55" s="60"/>
      <c r="E55" s="61"/>
      <c r="F55" s="61"/>
      <c r="G55" s="61"/>
      <c r="H55" s="61"/>
      <c r="I55" s="61"/>
      <c r="J55" s="61"/>
      <c r="K55" s="61"/>
      <c r="L55" s="61"/>
      <c r="M55" s="62"/>
      <c r="N55" s="61"/>
      <c r="O55" s="61"/>
      <c r="P55" s="62"/>
      <c r="Q55" s="61"/>
      <c r="R55" s="61"/>
      <c r="T55" s="63"/>
    </row>
    <row r="56" spans="1:11" ht="12.75">
      <c r="A56" s="48" t="s">
        <v>44</v>
      </c>
      <c r="K56" s="32"/>
    </row>
    <row r="57" ht="12.75">
      <c r="A57" s="32" t="s">
        <v>48</v>
      </c>
    </row>
    <row r="58" ht="12.75">
      <c r="A58" s="32" t="s">
        <v>49</v>
      </c>
    </row>
    <row r="59" ht="12.75">
      <c r="A59" s="32" t="s">
        <v>50</v>
      </c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Beratung zu Qualität und Umweltschutz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Inez Wünsche</dc:creator>
  <cp:keywords/>
  <dc:description/>
  <cp:lastModifiedBy>mr.jaso</cp:lastModifiedBy>
  <dcterms:created xsi:type="dcterms:W3CDTF">2001-12-05T07:48:11Z</dcterms:created>
  <dcterms:modified xsi:type="dcterms:W3CDTF">2001-12-26T14:26:29Z</dcterms:modified>
  <cp:category/>
  <cp:version/>
  <cp:contentType/>
  <cp:contentStatus/>
</cp:coreProperties>
</file>